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4800" windowHeight="5805" tabRatio="649" activeTab="3"/>
  </bookViews>
  <sheets>
    <sheet name="Serienbrief" sheetId="1" r:id="rId1"/>
    <sheet name="Serienbrief (2)" sheetId="2" r:id="rId2"/>
    <sheet name="Datenblatt" sheetId="3" r:id="rId3"/>
    <sheet name="Ergebnisse" sheetId="4" r:id="rId4"/>
    <sheet name="Gruppe A" sheetId="5" r:id="rId5"/>
    <sheet name="Gruppe B" sheetId="6" r:id="rId6"/>
    <sheet name="Gruppe 5-7" sheetId="7" r:id="rId7"/>
    <sheet name="Spielplan" sheetId="8" r:id="rId8"/>
  </sheets>
  <externalReferences>
    <externalReference r:id="rId11"/>
  </externalReferences>
  <definedNames>
    <definedName name="__EdFJsKAA" localSheetId="6" hidden="1">[1]!Tabelle12</definedName>
    <definedName name="__EdFJsKAA" localSheetId="4" hidden="1">[1]!Tabelle12</definedName>
    <definedName name="__EdFJsKAA" localSheetId="5" hidden="1">[1]!Tabelle12</definedName>
    <definedName name="RECORDER">'Makro3'!$E:$E</definedName>
    <definedName name="_xlnm.Print_Area" localSheetId="3">'Ergebnisse'!$C$1:$AR$40</definedName>
    <definedName name="grund">#REF!</definedName>
    <definedName name="Makro3">'Makro3'!$A$1</definedName>
    <definedName name="Makro4">'Makro3'!$B$1</definedName>
    <definedName name="Makro5">'Makro3'!$E$1</definedName>
    <definedName name="Tabelle12">#REF!</definedName>
    <definedName name="Tabellen_berechnen">#REF!</definedName>
  </definedNames>
  <calcPr fullCalcOnLoad="1"/>
</workbook>
</file>

<file path=xl/sharedStrings.xml><?xml version="1.0" encoding="utf-8"?>
<sst xmlns="http://schemas.openxmlformats.org/spreadsheetml/2006/main" count="629" uniqueCount="148">
  <si>
    <t>Ergebnisse der Vorrundenspiele:</t>
  </si>
  <si>
    <t>Vorrundenstände:</t>
  </si>
  <si>
    <t>Gruppe A:</t>
  </si>
  <si>
    <t>Sätze</t>
  </si>
  <si>
    <t>Bälle gesamt</t>
  </si>
  <si>
    <t>1. Satz</t>
  </si>
  <si>
    <t>2. Satz</t>
  </si>
  <si>
    <t>Tabelle - Vorrunde Gruppe A:</t>
  </si>
  <si>
    <t>Gruppe B:</t>
  </si>
  <si>
    <t>Tabelle - Vorrunde Gruppe B</t>
  </si>
  <si>
    <t>Final- und Platzspiele:</t>
  </si>
  <si>
    <t>Bälle</t>
  </si>
  <si>
    <t>3. Satz</t>
  </si>
  <si>
    <t>:</t>
  </si>
  <si>
    <t>/</t>
  </si>
  <si>
    <t>(</t>
  </si>
  <si>
    <t>)</t>
  </si>
  <si>
    <t>[</t>
  </si>
  <si>
    <t>,</t>
  </si>
  <si>
    <t>]</t>
  </si>
  <si>
    <t>Halbfinalspiele (Plätze 1-4)</t>
  </si>
  <si>
    <t>1.</t>
  </si>
  <si>
    <t>2.</t>
  </si>
  <si>
    <t>3.</t>
  </si>
  <si>
    <t>4.</t>
  </si>
  <si>
    <t>5.</t>
  </si>
  <si>
    <t>6.</t>
  </si>
  <si>
    <t>7.</t>
  </si>
  <si>
    <t>Spiel Platz 3</t>
  </si>
  <si>
    <t>Finale</t>
  </si>
  <si>
    <t>Spieljahr :</t>
  </si>
  <si>
    <t>Spiele</t>
  </si>
  <si>
    <t>Mannschaft 1</t>
  </si>
  <si>
    <t>Mannschaft 2</t>
  </si>
  <si>
    <t>Kontrolle</t>
  </si>
  <si>
    <t>Klasse :</t>
  </si>
  <si>
    <t>Kennbuchstaben :</t>
  </si>
  <si>
    <t>Datum der letzten Bearbeitung :</t>
  </si>
  <si>
    <t>Mannschaften :</t>
  </si>
  <si>
    <t>Sp</t>
  </si>
  <si>
    <t>S</t>
  </si>
  <si>
    <t>U</t>
  </si>
  <si>
    <t>N</t>
  </si>
  <si>
    <t>Pkt.</t>
  </si>
  <si>
    <t>Nr. 1:</t>
  </si>
  <si>
    <t>+</t>
  </si>
  <si>
    <t>-</t>
  </si>
  <si>
    <t>Diff.</t>
  </si>
  <si>
    <t>Nr. 2:</t>
  </si>
  <si>
    <t>Nr. 3:</t>
  </si>
  <si>
    <t>Nr. 4:</t>
  </si>
  <si>
    <t>Makro3</t>
  </si>
  <si>
    <t>Makro4</t>
  </si>
  <si>
    <t>Tabelle4 (G)</t>
  </si>
  <si>
    <t>Tabellen_berechnen</t>
  </si>
  <si>
    <t>NR</t>
  </si>
  <si>
    <t>R</t>
  </si>
  <si>
    <t>F</t>
  </si>
  <si>
    <t>Zeit</t>
  </si>
  <si>
    <t>Mannschaft A</t>
  </si>
  <si>
    <t>Mannschaft B</t>
  </si>
  <si>
    <t>Schiedsrichter</t>
  </si>
  <si>
    <t>Erg.</t>
  </si>
  <si>
    <t>A1</t>
  </si>
  <si>
    <t>A2</t>
  </si>
  <si>
    <t>A3</t>
  </si>
  <si>
    <t>A4</t>
  </si>
  <si>
    <t>A5</t>
  </si>
  <si>
    <t>A6</t>
  </si>
  <si>
    <t>1.A</t>
  </si>
  <si>
    <t>4.A</t>
  </si>
  <si>
    <t>1.B</t>
  </si>
  <si>
    <t>Verl. Sp. 13</t>
  </si>
  <si>
    <t>Verl. Sp. 14</t>
  </si>
  <si>
    <t>Sieger Sp. 13</t>
  </si>
  <si>
    <t>Sieger Sp. 14</t>
  </si>
  <si>
    <t>Platzfinalspiele (Plätze 5-7)</t>
  </si>
  <si>
    <t>B7</t>
  </si>
  <si>
    <t>B8</t>
  </si>
  <si>
    <t>B9</t>
  </si>
  <si>
    <t>Organisatoren:</t>
  </si>
  <si>
    <t>Veranstaltung:</t>
  </si>
  <si>
    <t>Datum:</t>
  </si>
  <si>
    <t>Begrüßung:</t>
  </si>
  <si>
    <t>Klasse</t>
  </si>
  <si>
    <t>Bewerb</t>
  </si>
  <si>
    <t>Datum</t>
  </si>
  <si>
    <t>Ergebnisse</t>
  </si>
  <si>
    <t>Teilnehmer:</t>
  </si>
  <si>
    <t>5020 Salzburg</t>
  </si>
  <si>
    <t>office@oefbb.at</t>
  </si>
  <si>
    <t>www.oefbb.at</t>
  </si>
  <si>
    <t>Ort:</t>
  </si>
  <si>
    <t>1. Spieltag:</t>
  </si>
  <si>
    <t>Spielbeginn:</t>
  </si>
  <si>
    <t>Spieldauer:</t>
  </si>
  <si>
    <t>Spielfeld:</t>
  </si>
  <si>
    <t>Nr. A1:</t>
  </si>
  <si>
    <t>Nr. A2:</t>
  </si>
  <si>
    <t>Nr. A3:</t>
  </si>
  <si>
    <t>Nr. A4:</t>
  </si>
  <si>
    <t>Nr. B5:</t>
  </si>
  <si>
    <t>Nr. B6:</t>
  </si>
  <si>
    <t>Nr. B7:</t>
  </si>
  <si>
    <t>Qualifikationsspiele für das Halbfinale:</t>
  </si>
  <si>
    <t>Text für Spielplan:</t>
  </si>
  <si>
    <t xml:space="preserve">Spielmodus: </t>
  </si>
  <si>
    <t xml:space="preserve">Wir wünschen allen Mannschaften viel Erfolg! </t>
  </si>
  <si>
    <t>Text für Ergebnisse:</t>
  </si>
  <si>
    <t>Verl. Sp. 11</t>
  </si>
  <si>
    <t>Sieger Sp. 10</t>
  </si>
  <si>
    <t>Sieger Sp. 16</t>
  </si>
  <si>
    <t>1. der Vorrunden sind für die Halbfinal-Spiele qualifiziert, 2. und 3. spielen ein Qualifikationsspiel</t>
  </si>
  <si>
    <t>Münchner Bundesstr. 9</t>
  </si>
  <si>
    <t>Die Verlierer des Qualifikationsspieles spielen mit dem 4.A um Platz 5 - 7 auf 2 Sätze</t>
  </si>
  <si>
    <t>Samstag, 20. Juni 2009</t>
  </si>
  <si>
    <t>Seekirchen</t>
  </si>
  <si>
    <t>SHS Faistenau 1</t>
  </si>
  <si>
    <t>Schiri, Anschreiber und zwei Linienrichter stellen die eingeteilten Mannschaften</t>
  </si>
  <si>
    <t>Herzliche Gratulation dem Landesmeister!</t>
  </si>
  <si>
    <t>SFBV</t>
  </si>
  <si>
    <t>7er Plan für 1 Tag, Qualifikationsspiel (2.-3.), Platzspiel (5.-7.), Halbfinali (1. - Sieger Quali), Platzspiele 3./4., Finale</t>
  </si>
  <si>
    <t>Feld 2012</t>
  </si>
  <si>
    <t>Gruppenspiele: 2 Sätze bis 11 (max 15:14)</t>
  </si>
  <si>
    <t>Gruppe A</t>
  </si>
  <si>
    <t>Gruppe B</t>
  </si>
  <si>
    <t>Unterstufe</t>
  </si>
  <si>
    <t>Qualifikationsspiel, Platzspiel 3./4. und Finale: 2 Gewinnsätze bis 11, max. 15.:14,</t>
  </si>
  <si>
    <t>Feld</t>
  </si>
  <si>
    <t>Runde</t>
  </si>
  <si>
    <t>ENDSTAND WEIBLICH</t>
  </si>
  <si>
    <t>Endstand: gesamt</t>
  </si>
  <si>
    <t>LM Schule Ministufe</t>
  </si>
  <si>
    <t>VS Seekirchen 1</t>
  </si>
  <si>
    <t>VS Seekirchen 2</t>
  </si>
  <si>
    <t>VS Seekirchen weibl</t>
  </si>
  <si>
    <t>SHS Faistenau weibl</t>
  </si>
  <si>
    <t xml:space="preserve">CD Gymnasium Salzburg </t>
  </si>
  <si>
    <t>SHS Faistenau 2</t>
  </si>
  <si>
    <t>CD-Gymnasium Sbg</t>
  </si>
  <si>
    <t>VS Seekirchen weibl.</t>
  </si>
  <si>
    <t>Faistenau 2</t>
  </si>
  <si>
    <t>Faistenau weibl.</t>
  </si>
  <si>
    <t>0 / 2</t>
  </si>
  <si>
    <t>0/2</t>
  </si>
  <si>
    <t>Seekirchen 2</t>
  </si>
  <si>
    <t>Faistenau  1</t>
  </si>
  <si>
    <t>SHS Faistenau weiblich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</si>
</sst>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öS&quot;;\-#,##0\ &quot;öS&quot;"/>
    <numFmt numFmtId="181" formatCode="#,##0\ &quot;öS&quot;;[Red]\-#,##0\ &quot;öS&quot;"/>
    <numFmt numFmtId="182" formatCode="#,##0.00\ &quot;öS&quot;;\-#,##0.00\ &quot;öS&quot;"/>
    <numFmt numFmtId="183" formatCode="#,##0.00\ &quot;öS&quot;;[Red]\-#,##0.00\ &quot;öS&quot;"/>
    <numFmt numFmtId="184" formatCode="_-* #,##0\ &quot;öS&quot;_-;\-* #,##0\ &quot;öS&quot;_-;_-* &quot;-&quot;\ &quot;öS&quot;_-;_-@_-"/>
    <numFmt numFmtId="185" formatCode="_-* #,##0\ _ö_S_-;\-* #,##0\ _ö_S_-;_-* &quot;-&quot;\ _ö_S_-;_-@_-"/>
    <numFmt numFmtId="186" formatCode="_-* #,##0.00\ &quot;öS&quot;_-;\-* #,##0.00\ &quot;öS&quot;_-;_-* &quot;-&quot;??\ &quot;öS&quot;_-;_-@_-"/>
    <numFmt numFmtId="187" formatCode="_-* #,##0.00\ _ö_S_-;\-* #,##0.00\ _ö_S_-;_-* &quot;-&quot;??\ _ö_S_-;_-@_-"/>
    <numFmt numFmtId="188" formatCode="_-* #,##0\ _Ö_S_-;\-* #,##0\ _Ö_S_-;_-* &quot;-&quot;\ _Ö_S_-;_-@_-"/>
    <numFmt numFmtId="189" formatCode="_-* #,##0.00\ _Ö_S_-;\-* #,##0.00\ _Ö_S_-;_-* &quot;-&quot;??\ _Ö_S_-;_-@_-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&quot;öS&quot;\ #,##0;&quot;-&quot;&quot;öS&quot;\ #,##0"/>
    <numFmt numFmtId="197" formatCode="&quot;öS&quot;\ #,##0;[Red]&quot;-&quot;&quot;öS&quot;\ #,##0"/>
    <numFmt numFmtId="198" formatCode="&quot;öS&quot;\ #,##0.00;&quot;-&quot;&quot;öS&quot;\ #,##0.00"/>
    <numFmt numFmtId="199" formatCode="&quot;öS&quot;\ #,##0.00;[Red]&quot;-&quot;&quot;öS&quot;\ #,##0.00"/>
    <numFmt numFmtId="200" formatCode="d/m/yy"/>
    <numFmt numFmtId="201" formatCode="d/mmm/yy"/>
    <numFmt numFmtId="202" formatCode="d/mmm"/>
    <numFmt numFmtId="203" formatCode="h:mm"/>
    <numFmt numFmtId="204" formatCode="h:mm:ss"/>
    <numFmt numFmtId="205" formatCode="d/m/yy\ h:mm"/>
    <numFmt numFmtId="206" formatCode="00"/>
    <numFmt numFmtId="207" formatCode="d\-m\-yy"/>
    <numFmt numFmtId="208" formatCode="d\-mmm\-yy"/>
    <numFmt numFmtId="209" formatCode="d\-mmm"/>
    <numFmt numFmtId="210" formatCode="mmm\-yy"/>
    <numFmt numFmtId="211" formatCode="d\-m\-yy\ h:mm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d/\ mmm/\ yyyy"/>
    <numFmt numFmtId="216" formatCode="d/\ mmmm\ yyyy"/>
    <numFmt numFmtId="217" formatCode="[$€-2]\ #,##0.00_);[Red]\([$€-2]\ #,##0.00\)"/>
    <numFmt numFmtId="218" formatCode="dd/mm/yy"/>
    <numFmt numFmtId="219" formatCode="dd/mm/yy;@"/>
    <numFmt numFmtId="220" formatCode="[$-C07]dddd\,\ dd/\ mmmm\ yyyy;@"/>
    <numFmt numFmtId="221" formatCode="hh:mm&quot; Uhr&quot;;@"/>
    <numFmt numFmtId="222" formatCode="[$-C07]dddd\,\ dd\.\ mmmm\ yyyy"/>
    <numFmt numFmtId="223" formatCode="hh:mm;@"/>
  </numFmts>
  <fonts count="6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b/>
      <sz val="10"/>
      <color indexed="10"/>
      <name val="MS Sans"/>
      <family val="0"/>
    </font>
    <font>
      <u val="single"/>
      <sz val="10"/>
      <color indexed="36"/>
      <name val="MS Sans"/>
      <family val="0"/>
    </font>
    <font>
      <u val="single"/>
      <sz val="10"/>
      <color indexed="12"/>
      <name val="MS Sans"/>
      <family val="0"/>
    </font>
    <font>
      <sz val="10"/>
      <color indexed="12"/>
      <name val="Arial"/>
      <family val="2"/>
    </font>
    <font>
      <b/>
      <sz val="16"/>
      <name val="Arial"/>
      <family val="2"/>
    </font>
    <font>
      <sz val="12"/>
      <name val="MS Sans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27" fillId="0" borderId="0" applyNumberForma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8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9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76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200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203" fontId="19" fillId="0" borderId="17" xfId="0" applyNumberFormat="1" applyFont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 locked="0"/>
    </xf>
    <xf numFmtId="203" fontId="19" fillId="0" borderId="17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16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03" fontId="1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46" applyAlignment="1" applyProtection="1">
      <alignment horizontal="left"/>
      <protection locked="0"/>
    </xf>
    <xf numFmtId="218" fontId="19" fillId="0" borderId="0" xfId="0" applyNumberFormat="1" applyFont="1" applyAlignment="1" applyProtection="1">
      <alignment horizontal="left"/>
      <protection locked="0"/>
    </xf>
    <xf numFmtId="219" fontId="19" fillId="0" borderId="0" xfId="0" applyNumberFormat="1" applyFont="1" applyAlignment="1" applyProtection="1">
      <alignment horizontal="left"/>
      <protection locked="0"/>
    </xf>
    <xf numFmtId="20" fontId="19" fillId="0" borderId="0" xfId="0" applyNumberFormat="1" applyFont="1" applyAlignment="1" applyProtection="1">
      <alignment/>
      <protection locked="0"/>
    </xf>
    <xf numFmtId="20" fontId="19" fillId="0" borderId="0" xfId="0" applyNumberFormat="1" applyFont="1" applyAlignment="1">
      <alignment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220" fontId="31" fillId="0" borderId="0" xfId="0" applyNumberFormat="1" applyFont="1" applyAlignment="1">
      <alignment horizontal="right"/>
    </xf>
    <xf numFmtId="221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223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2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03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203" fontId="5" fillId="0" borderId="17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1" xfId="0" applyFont="1" applyBorder="1" applyAlignment="1" applyProtection="1">
      <alignment horizontal="center"/>
      <protection locked="0"/>
    </xf>
    <xf numFmtId="203" fontId="19" fillId="0" borderId="31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203" fontId="19" fillId="0" borderId="24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"/>
      <protection/>
    </xf>
    <xf numFmtId="206" fontId="7" fillId="0" borderId="0" xfId="0" applyNumberFormat="1" applyFont="1" applyAlignment="1" applyProtection="1">
      <alignment horizontal="center"/>
      <protection/>
    </xf>
    <xf numFmtId="206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Continuous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/>
    </xf>
    <xf numFmtId="206" fontId="14" fillId="0" borderId="0" xfId="0" applyNumberFormat="1" applyFont="1" applyAlignment="1" applyProtection="1">
      <alignment horizontal="right"/>
      <protection/>
    </xf>
    <xf numFmtId="206" fontId="14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3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9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25" fillId="0" borderId="0" xfId="0" applyFont="1" applyAlignment="1" applyProtection="1">
      <alignment horizontal="center"/>
      <protection/>
    </xf>
    <xf numFmtId="216" fontId="30" fillId="0" borderId="0" xfId="0" applyNumberFormat="1" applyFont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220" fontId="19" fillId="0" borderId="14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20" fontId="31" fillId="0" borderId="32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247650</xdr:colOff>
      <xdr:row>2</xdr:row>
      <xdr:rowOff>0</xdr:rowOff>
    </xdr:from>
    <xdr:to>
      <xdr:col>51</xdr:col>
      <xdr:colOff>9525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05350" y="381000"/>
          <a:ext cx="3162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238125</xdr:colOff>
      <xdr:row>2</xdr:row>
      <xdr:rowOff>0</xdr:rowOff>
    </xdr:from>
    <xdr:to>
      <xdr:col>51</xdr:col>
      <xdr:colOff>9525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010150" y="381000"/>
          <a:ext cx="32861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238125</xdr:colOff>
      <xdr:row>2</xdr:row>
      <xdr:rowOff>0</xdr:rowOff>
    </xdr:from>
    <xdr:to>
      <xdr:col>51</xdr:col>
      <xdr:colOff>9525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0640675" y="381000"/>
          <a:ext cx="32861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tpark.at/DATEN\EXCEL\NG\PLAN\TAB9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9"/>
    </sheetNames>
    <definedNames>
      <definedName name="Tabelle12" refersTo="=TAB9!$A$1"/>
    </definedNames>
    <sheetDataSet>
      <sheetData sheetId="0">
        <row r="1">
          <cell r="A1" t="str">
            <v>Tabelle9 (T)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oefbb.at" TargetMode="External" /><Relationship Id="rId2" Type="http://schemas.openxmlformats.org/officeDocument/2006/relationships/hyperlink" Target="http://www.oefbb.at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K7" sqref="K7"/>
    </sheetView>
  </sheetViews>
  <sheetFormatPr defaultColWidth="12.00390625" defaultRowHeight="12.75"/>
  <cols>
    <col min="1" max="1" width="21.875" style="76" bestFit="1" customWidth="1"/>
    <col min="2" max="2" width="6.25390625" style="76" bestFit="1" customWidth="1"/>
    <col min="3" max="3" width="4.375" style="76" bestFit="1" customWidth="1"/>
    <col min="4" max="4" width="3.125" style="76" bestFit="1" customWidth="1"/>
    <col min="5" max="5" width="8.125" style="76" bestFit="1" customWidth="1"/>
    <col min="6" max="6" width="29.125" style="76" bestFit="1" customWidth="1"/>
    <col min="7" max="7" width="23.125" style="76" bestFit="1" customWidth="1"/>
    <col min="8" max="8" width="26.75390625" style="76" bestFit="1" customWidth="1"/>
    <col min="9" max="9" width="6.25390625" style="76" bestFit="1" customWidth="1"/>
    <col min="10" max="12" width="9.375" style="76" bestFit="1" customWidth="1"/>
    <col min="13" max="16384" width="12.00390625" style="76" customWidth="1"/>
  </cols>
  <sheetData>
    <row r="1" spans="1:12" ht="15">
      <c r="A1" s="77" t="s">
        <v>84</v>
      </c>
      <c r="B1" s="78" t="s">
        <v>55</v>
      </c>
      <c r="C1" s="78" t="s">
        <v>56</v>
      </c>
      <c r="D1" s="78" t="s">
        <v>57</v>
      </c>
      <c r="E1" s="78" t="s">
        <v>58</v>
      </c>
      <c r="F1" s="77" t="s">
        <v>59</v>
      </c>
      <c r="G1" s="77" t="s">
        <v>60</v>
      </c>
      <c r="H1" s="77" t="s">
        <v>61</v>
      </c>
      <c r="I1" s="78" t="s">
        <v>62</v>
      </c>
      <c r="J1" s="78" t="s">
        <v>5</v>
      </c>
      <c r="K1" s="78" t="s">
        <v>6</v>
      </c>
      <c r="L1" s="78" t="s">
        <v>12</v>
      </c>
    </row>
    <row r="2" spans="1:12" ht="15.75">
      <c r="A2" s="130" t="str">
        <f>Datenblatt!$A$20</f>
        <v>Unterstufe</v>
      </c>
      <c r="B2" s="123" t="str">
        <f>'Gruppe A'!D2</f>
        <v>A1</v>
      </c>
      <c r="C2" s="139">
        <v>1</v>
      </c>
      <c r="D2" s="139">
        <v>1</v>
      </c>
      <c r="E2" s="140">
        <f>Datenblatt!D13</f>
        <v>0.3958333333333333</v>
      </c>
      <c r="F2" s="130" t="str">
        <f>'Gruppe A'!E2</f>
        <v>VS Seekirchen 1</v>
      </c>
      <c r="G2" s="130" t="str">
        <f>'Gruppe A'!G2</f>
        <v>VS Seekirchen weibl</v>
      </c>
      <c r="H2" s="130" t="str">
        <f>F3</f>
        <v>SHS Faistenau weibl</v>
      </c>
      <c r="I2" s="123"/>
      <c r="J2" s="123"/>
      <c r="K2" s="123"/>
      <c r="L2" s="123"/>
    </row>
    <row r="3" spans="1:12" ht="15.75">
      <c r="A3" s="130" t="str">
        <f>Datenblatt!$A$20</f>
        <v>Unterstufe</v>
      </c>
      <c r="B3" s="123" t="str">
        <f>'Gruppe A'!D3</f>
        <v>A2</v>
      </c>
      <c r="C3" s="139">
        <v>2</v>
      </c>
      <c r="D3" s="139">
        <v>1</v>
      </c>
      <c r="E3" s="140">
        <f>E2+Datenblatt!$G$13</f>
        <v>0.4131944444444444</v>
      </c>
      <c r="F3" s="130" t="str">
        <f>'Gruppe A'!E3</f>
        <v>SHS Faistenau weibl</v>
      </c>
      <c r="G3" s="130" t="str">
        <f>'Gruppe A'!G3</f>
        <v>SHS Faistenau 2</v>
      </c>
      <c r="H3" s="130" t="str">
        <f>G2</f>
        <v>VS Seekirchen weibl</v>
      </c>
      <c r="I3" s="123"/>
      <c r="J3" s="123"/>
      <c r="K3" s="123"/>
      <c r="L3" s="123"/>
    </row>
    <row r="4" spans="1:12" ht="15">
      <c r="A4" s="77" t="str">
        <f>Datenblatt!$A$20</f>
        <v>Unterstufe</v>
      </c>
      <c r="B4" s="78" t="str">
        <f>'Gruppe B'!D2</f>
        <v>B7</v>
      </c>
      <c r="C4" s="87">
        <v>1</v>
      </c>
      <c r="D4" s="87">
        <v>2</v>
      </c>
      <c r="E4" s="88">
        <f>Datenblatt!D13</f>
        <v>0.3958333333333333</v>
      </c>
      <c r="F4" s="77" t="str">
        <f>'Gruppe B'!E2</f>
        <v>CD Gymnasium Salzburg </v>
      </c>
      <c r="G4" s="77" t="str">
        <f>'Gruppe B'!G2</f>
        <v>SHS Faistenau 1</v>
      </c>
      <c r="H4" s="77" t="str">
        <f>G7</f>
        <v>VS Seekirchen 2</v>
      </c>
      <c r="I4" s="78"/>
      <c r="J4" s="78"/>
      <c r="K4" s="78"/>
      <c r="L4" s="78"/>
    </row>
    <row r="5" spans="1:12" ht="15.75">
      <c r="A5" s="130" t="str">
        <f>Datenblatt!$A$20</f>
        <v>Unterstufe</v>
      </c>
      <c r="B5" s="123" t="str">
        <f>'Gruppe A'!D4</f>
        <v>A3</v>
      </c>
      <c r="C5" s="139">
        <v>3</v>
      </c>
      <c r="D5" s="139">
        <v>1</v>
      </c>
      <c r="E5" s="140">
        <f>E3+Datenblatt!$G$13</f>
        <v>0.4305555555555555</v>
      </c>
      <c r="F5" s="130" t="str">
        <f>'Gruppe A'!E4</f>
        <v>VS Seekirchen 1</v>
      </c>
      <c r="G5" s="130" t="str">
        <f>'Gruppe A'!G4</f>
        <v>SHS Faistenau weibl</v>
      </c>
      <c r="H5" s="130" t="str">
        <f>G3</f>
        <v>SHS Faistenau 2</v>
      </c>
      <c r="I5" s="123"/>
      <c r="J5" s="123"/>
      <c r="K5" s="123"/>
      <c r="L5" s="123"/>
    </row>
    <row r="6" spans="1:12" ht="15.75">
      <c r="A6" s="130" t="str">
        <f>Datenblatt!$A$20</f>
        <v>Unterstufe</v>
      </c>
      <c r="B6" s="123" t="str">
        <f>'Gruppe A'!D5</f>
        <v>A4</v>
      </c>
      <c r="C6" s="139">
        <v>4</v>
      </c>
      <c r="D6" s="139">
        <v>1</v>
      </c>
      <c r="E6" s="140">
        <f>E5+Datenblatt!$G$13</f>
        <v>0.44791666666666663</v>
      </c>
      <c r="F6" s="130" t="str">
        <f>'Gruppe A'!E5</f>
        <v>VS Seekirchen weibl</v>
      </c>
      <c r="G6" s="130" t="str">
        <f>'Gruppe A'!G5</f>
        <v>SHS Faistenau 2</v>
      </c>
      <c r="H6" s="130" t="str">
        <f>F2</f>
        <v>VS Seekirchen 1</v>
      </c>
      <c r="I6" s="123"/>
      <c r="J6" s="123"/>
      <c r="K6" s="123"/>
      <c r="L6" s="123"/>
    </row>
    <row r="7" spans="1:12" ht="15">
      <c r="A7" s="77" t="str">
        <f>Datenblatt!$A$20</f>
        <v>Unterstufe</v>
      </c>
      <c r="B7" s="78" t="str">
        <f>'Gruppe B'!D3</f>
        <v>B8</v>
      </c>
      <c r="C7" s="87">
        <v>3</v>
      </c>
      <c r="D7" s="87">
        <v>2</v>
      </c>
      <c r="E7" s="88">
        <f>E3+Datenblatt!$G$13</f>
        <v>0.4305555555555555</v>
      </c>
      <c r="F7" s="77" t="str">
        <f>'Gruppe B'!E3</f>
        <v>CD Gymnasium Salzburg </v>
      </c>
      <c r="G7" s="77" t="str">
        <f>'Gruppe B'!G3</f>
        <v>VS Seekirchen 2</v>
      </c>
      <c r="H7" s="77" t="str">
        <f>G4</f>
        <v>SHS Faistenau 1</v>
      </c>
      <c r="I7" s="78"/>
      <c r="J7" s="78"/>
      <c r="K7" s="78"/>
      <c r="L7" s="78"/>
    </row>
    <row r="8" spans="1:12" ht="15.75">
      <c r="A8" s="130" t="str">
        <f>Datenblatt!$A$20</f>
        <v>Unterstufe</v>
      </c>
      <c r="B8" s="123" t="str">
        <f>'Gruppe A'!D6</f>
        <v>A5</v>
      </c>
      <c r="C8" s="139">
        <v>5</v>
      </c>
      <c r="D8" s="139">
        <v>1</v>
      </c>
      <c r="E8" s="140">
        <f>E6+Datenblatt!$G$13</f>
        <v>0.46527777777777773</v>
      </c>
      <c r="F8" s="130" t="str">
        <f>'Gruppe A'!E6</f>
        <v>VS Seekirchen 1</v>
      </c>
      <c r="G8" s="130" t="str">
        <f>'Gruppe A'!G6</f>
        <v>SHS Faistenau 2</v>
      </c>
      <c r="H8" s="130" t="str">
        <f>F3</f>
        <v>SHS Faistenau weibl</v>
      </c>
      <c r="I8" s="123"/>
      <c r="J8" s="123"/>
      <c r="K8" s="123"/>
      <c r="L8" s="123"/>
    </row>
    <row r="9" spans="1:12" ht="15.75">
      <c r="A9" s="130" t="str">
        <f>Datenblatt!$A$20</f>
        <v>Unterstufe</v>
      </c>
      <c r="B9" s="123" t="str">
        <f>'Gruppe A'!D7</f>
        <v>A6</v>
      </c>
      <c r="C9" s="139">
        <v>6</v>
      </c>
      <c r="D9" s="139">
        <v>1</v>
      </c>
      <c r="E9" s="140">
        <f>E8+Datenblatt!$G$13</f>
        <v>0.48263888888888884</v>
      </c>
      <c r="F9" s="130" t="str">
        <f>'Gruppe A'!E7</f>
        <v>VS Seekirchen weibl</v>
      </c>
      <c r="G9" s="130" t="str">
        <f>'Gruppe A'!G7</f>
        <v>SHS Faistenau weibl</v>
      </c>
      <c r="H9" s="130" t="str">
        <f>F2</f>
        <v>VS Seekirchen 1</v>
      </c>
      <c r="I9" s="123"/>
      <c r="J9" s="123"/>
      <c r="K9" s="123"/>
      <c r="L9" s="123"/>
    </row>
    <row r="10" spans="1:12" ht="15.75" thickBot="1">
      <c r="A10" s="100" t="str">
        <f>Datenblatt!$A$20</f>
        <v>Unterstufe</v>
      </c>
      <c r="B10" s="98" t="str">
        <f>'Gruppe B'!D4</f>
        <v>B9</v>
      </c>
      <c r="C10" s="145">
        <v>5</v>
      </c>
      <c r="D10" s="145">
        <v>2</v>
      </c>
      <c r="E10" s="146">
        <f>E6+Datenblatt!$G$13</f>
        <v>0.46527777777777773</v>
      </c>
      <c r="F10" s="100" t="str">
        <f>'Gruppe B'!E4</f>
        <v>SHS Faistenau 1</v>
      </c>
      <c r="G10" s="100" t="str">
        <f>'Gruppe B'!G4</f>
        <v>VS Seekirchen 2</v>
      </c>
      <c r="H10" s="100" t="str">
        <f>F7</f>
        <v>CD Gymnasium Salzburg </v>
      </c>
      <c r="I10" s="98"/>
      <c r="J10" s="98"/>
      <c r="K10" s="98"/>
      <c r="L10" s="98"/>
    </row>
    <row r="11" spans="1:12" ht="15">
      <c r="A11" s="141" t="str">
        <f>Datenblatt!$A$20</f>
        <v>Unterstufe</v>
      </c>
      <c r="B11" s="142">
        <f>Ergebnisse!C24</f>
        <v>10</v>
      </c>
      <c r="C11" s="143">
        <v>7</v>
      </c>
      <c r="D11" s="143">
        <v>1</v>
      </c>
      <c r="E11" s="144">
        <f>E9+Datenblatt!$G$13</f>
        <v>0.49999999999999994</v>
      </c>
      <c r="F11" s="141" t="str">
        <f>Ergebnisse!D24</f>
        <v>SHS Faistenau 2</v>
      </c>
      <c r="G11" s="141" t="str">
        <f>Ergebnisse!F24</f>
        <v>VS Seekirchen 2</v>
      </c>
      <c r="H11" s="141" t="str">
        <f>Ergebnisse!AD13</f>
        <v>VS Seekirchen 1</v>
      </c>
      <c r="I11" s="142"/>
      <c r="J11" s="142"/>
      <c r="K11" s="142"/>
      <c r="L11" s="142"/>
    </row>
    <row r="12" spans="1:12" ht="15">
      <c r="A12" s="77" t="str">
        <f>Datenblatt!$A$20</f>
        <v>Unterstufe</v>
      </c>
      <c r="B12" s="78">
        <f>Ergebnisse!C25</f>
        <v>11</v>
      </c>
      <c r="C12" s="87">
        <v>7</v>
      </c>
      <c r="D12" s="87">
        <v>2</v>
      </c>
      <c r="E12" s="144">
        <f>E9+Datenblatt!$G$13</f>
        <v>0.49999999999999994</v>
      </c>
      <c r="F12" s="77" t="str">
        <f>Ergebnisse!D25</f>
        <v>SHS Faistenau weibl</v>
      </c>
      <c r="G12" s="77" t="str">
        <f>Ergebnisse!F25</f>
        <v>SHS Faistenau 1</v>
      </c>
      <c r="H12" s="77" t="str">
        <f>Ergebnisse!AD19</f>
        <v>CD Gymnasium Salzburg </v>
      </c>
      <c r="I12" s="78"/>
      <c r="J12" s="78"/>
      <c r="K12" s="78"/>
      <c r="L12" s="78"/>
    </row>
    <row r="13" spans="1:13" ht="15">
      <c r="A13" s="77" t="str">
        <f>Datenblatt!$A$20</f>
        <v>Unterstufe</v>
      </c>
      <c r="B13" s="78">
        <f>Ergebnisse!C28</f>
        <v>12</v>
      </c>
      <c r="C13" s="87">
        <v>8</v>
      </c>
      <c r="D13" s="87">
        <v>3</v>
      </c>
      <c r="E13" s="144">
        <v>0.5208333333333334</v>
      </c>
      <c r="F13" s="77" t="str">
        <f>Ergebnisse!D28</f>
        <v>SHS Faistenau 2</v>
      </c>
      <c r="G13" s="77" t="str">
        <f>Ergebnisse!F28</f>
        <v>VS Seekirchen weibl</v>
      </c>
      <c r="H13" s="77"/>
      <c r="I13" s="78"/>
      <c r="J13" s="78"/>
      <c r="K13" s="78"/>
      <c r="L13" s="78"/>
      <c r="M13" s="76">
        <v>7</v>
      </c>
    </row>
    <row r="14" spans="1:12" ht="15">
      <c r="A14" s="77" t="str">
        <f>Datenblatt!$A$20</f>
        <v>Unterstufe</v>
      </c>
      <c r="B14" s="78">
        <f>Ergebnisse!C33</f>
        <v>13</v>
      </c>
      <c r="C14" s="87">
        <v>8</v>
      </c>
      <c r="D14" s="87">
        <v>1</v>
      </c>
      <c r="E14" s="88">
        <v>0.5208333333333334</v>
      </c>
      <c r="F14" s="77" t="str">
        <f>Ergebnisse!D33</f>
        <v>VS Seekirchen 1</v>
      </c>
      <c r="G14" s="77" t="str">
        <f>Ergebnisse!F33</f>
        <v>SHS Faistenau 1</v>
      </c>
      <c r="H14" s="77"/>
      <c r="I14" s="78"/>
      <c r="J14" s="78"/>
      <c r="K14" s="78"/>
      <c r="L14" s="78"/>
    </row>
    <row r="15" spans="1:12" ht="15">
      <c r="A15" s="77" t="str">
        <f>Datenblatt!$A$20</f>
        <v>Unterstufe</v>
      </c>
      <c r="B15" s="78">
        <f>Ergebnisse!C34</f>
        <v>14</v>
      </c>
      <c r="C15" s="87">
        <v>8</v>
      </c>
      <c r="D15" s="87">
        <v>2</v>
      </c>
      <c r="E15" s="88">
        <v>0.5208333333333334</v>
      </c>
      <c r="F15" s="77" t="str">
        <f>Ergebnisse!D34</f>
        <v>CD Gymnasium Salzburg </v>
      </c>
      <c r="G15" s="77" t="str">
        <f>Ergebnisse!F34</f>
        <v>VS Seekirchen 2</v>
      </c>
      <c r="H15" s="77"/>
      <c r="I15" s="78"/>
      <c r="J15" s="78"/>
      <c r="K15" s="78"/>
      <c r="L15" s="78"/>
    </row>
    <row r="16" spans="1:13" ht="15">
      <c r="A16" s="77" t="str">
        <f>Datenblatt!$A$20</f>
        <v>Unterstufe</v>
      </c>
      <c r="B16" s="78">
        <f>Ergebnisse!C29</f>
        <v>15</v>
      </c>
      <c r="C16" s="87">
        <v>9</v>
      </c>
      <c r="D16" s="87">
        <v>2</v>
      </c>
      <c r="E16" s="88">
        <v>0.5416666666666666</v>
      </c>
      <c r="F16" s="77" t="str">
        <f>Ergebnisse!D29</f>
        <v>SHS Faistenau 2</v>
      </c>
      <c r="G16" s="77" t="str">
        <f>Ergebnisse!F29</f>
        <v>SHS Faistenau weibl</v>
      </c>
      <c r="H16" s="77"/>
      <c r="I16" s="78"/>
      <c r="J16" s="78"/>
      <c r="K16" s="78"/>
      <c r="L16" s="78"/>
      <c r="M16" s="76">
        <v>7</v>
      </c>
    </row>
    <row r="17" spans="1:13" ht="15">
      <c r="A17" s="77" t="str">
        <f>Datenblatt!$A$20</f>
        <v>Unterstufe</v>
      </c>
      <c r="B17" s="78">
        <f>Ergebnisse!C38</f>
        <v>16</v>
      </c>
      <c r="C17" s="87">
        <v>9</v>
      </c>
      <c r="D17" s="87">
        <v>1</v>
      </c>
      <c r="E17" s="88">
        <f>E16+Datenblatt!$G$15</f>
        <v>0.5416666666666666</v>
      </c>
      <c r="F17" s="77" t="str">
        <f>Ergebnisse!D38</f>
        <v>SHS Faistenau 1</v>
      </c>
      <c r="G17" s="77" t="str">
        <f>Ergebnisse!F38</f>
        <v>VS Seekirchen 2</v>
      </c>
      <c r="H17" s="77"/>
      <c r="I17" s="78"/>
      <c r="J17" s="78"/>
      <c r="K17" s="78"/>
      <c r="L17" s="78"/>
      <c r="M17" s="76">
        <v>3</v>
      </c>
    </row>
    <row r="18" spans="1:13" ht="15">
      <c r="A18" s="77" t="str">
        <f>Datenblatt!$A$20</f>
        <v>Unterstufe</v>
      </c>
      <c r="B18" s="78">
        <f>Ergebnisse!C30</f>
        <v>17</v>
      </c>
      <c r="C18" s="87">
        <v>10</v>
      </c>
      <c r="D18" s="87">
        <v>2</v>
      </c>
      <c r="E18" s="88">
        <v>0.5625</v>
      </c>
      <c r="F18" s="77" t="str">
        <f>Ergebnisse!D30</f>
        <v>VS Seekirchen weibl</v>
      </c>
      <c r="G18" s="77" t="str">
        <f>Ergebnisse!F30</f>
        <v>SHS Faistenau weibl</v>
      </c>
      <c r="H18" s="77"/>
      <c r="I18" s="78"/>
      <c r="J18" s="78"/>
      <c r="K18" s="78"/>
      <c r="L18" s="78"/>
      <c r="M18" s="76">
        <v>7</v>
      </c>
    </row>
    <row r="19" spans="1:13" ht="15">
      <c r="A19" s="77" t="str">
        <f>Datenblatt!$A$20</f>
        <v>Unterstufe</v>
      </c>
      <c r="B19" s="78">
        <f>Ergebnisse!C40</f>
        <v>18</v>
      </c>
      <c r="C19" s="87">
        <v>10</v>
      </c>
      <c r="D19" s="87">
        <v>1</v>
      </c>
      <c r="E19" s="88">
        <f>E18+Datenblatt!$G$15</f>
        <v>0.5625</v>
      </c>
      <c r="F19" s="77" t="str">
        <f>Ergebnisse!D40</f>
        <v>VS Seekirchen 1</v>
      </c>
      <c r="G19" s="77" t="str">
        <f>Ergebnisse!F40</f>
        <v>CD Gymnasium Salzburg </v>
      </c>
      <c r="H19" s="77"/>
      <c r="I19" s="78"/>
      <c r="J19" s="78"/>
      <c r="K19" s="78"/>
      <c r="L19" s="78"/>
      <c r="M19" s="76">
        <v>1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H2" sqref="H2"/>
    </sheetView>
  </sheetViews>
  <sheetFormatPr defaultColWidth="12.00390625" defaultRowHeight="12.75"/>
  <cols>
    <col min="1" max="1" width="21.875" style="76" bestFit="1" customWidth="1"/>
    <col min="2" max="2" width="6.25390625" style="76" bestFit="1" customWidth="1"/>
    <col min="3" max="3" width="4.375" style="76" bestFit="1" customWidth="1"/>
    <col min="4" max="4" width="3.125" style="76" bestFit="1" customWidth="1"/>
    <col min="5" max="5" width="8.125" style="76" bestFit="1" customWidth="1"/>
    <col min="6" max="6" width="26.75390625" style="76" bestFit="1" customWidth="1"/>
    <col min="7" max="7" width="23.125" style="76" bestFit="1" customWidth="1"/>
    <col min="8" max="8" width="26.75390625" style="76" bestFit="1" customWidth="1"/>
    <col min="9" max="9" width="6.25390625" style="76" bestFit="1" customWidth="1"/>
    <col min="10" max="12" width="9.375" style="76" bestFit="1" customWidth="1"/>
    <col min="13" max="16384" width="12.00390625" style="76" customWidth="1"/>
  </cols>
  <sheetData>
    <row r="1" spans="1:12" ht="15">
      <c r="A1" s="77" t="s">
        <v>84</v>
      </c>
      <c r="B1" s="78" t="s">
        <v>55</v>
      </c>
      <c r="C1" s="78" t="s">
        <v>56</v>
      </c>
      <c r="D1" s="78" t="s">
        <v>57</v>
      </c>
      <c r="E1" s="78" t="s">
        <v>58</v>
      </c>
      <c r="F1" s="77" t="s">
        <v>59</v>
      </c>
      <c r="G1" s="77" t="s">
        <v>60</v>
      </c>
      <c r="H1" s="77" t="s">
        <v>61</v>
      </c>
      <c r="I1" s="78" t="s">
        <v>62</v>
      </c>
      <c r="J1" s="78" t="s">
        <v>5</v>
      </c>
      <c r="K1" s="78" t="s">
        <v>6</v>
      </c>
      <c r="L1" s="78" t="s">
        <v>12</v>
      </c>
    </row>
    <row r="2" spans="1:12" ht="15">
      <c r="A2" s="77" t="str">
        <f>Datenblatt!$A$20</f>
        <v>Unterstufe</v>
      </c>
      <c r="B2" s="78" t="str">
        <f>'Gruppe A'!D2</f>
        <v>A1</v>
      </c>
      <c r="C2" s="87">
        <v>1</v>
      </c>
      <c r="D2" s="87">
        <f>Datenblatt!$B$17</f>
        <v>0</v>
      </c>
      <c r="E2" s="88">
        <f>Datenblatt!D13</f>
        <v>0.3958333333333333</v>
      </c>
      <c r="F2" s="77" t="str">
        <f>'Gruppe A'!E2</f>
        <v>VS Seekirchen 1</v>
      </c>
      <c r="G2" s="77" t="str">
        <f>'Gruppe A'!G2</f>
        <v>VS Seekirchen weibl</v>
      </c>
      <c r="H2" s="77" t="str">
        <f>F3</f>
        <v>SHS Faistenau weibl</v>
      </c>
      <c r="I2" s="78"/>
      <c r="J2" s="78"/>
      <c r="K2" s="78"/>
      <c r="L2" s="78"/>
    </row>
    <row r="3" spans="1:12" ht="15">
      <c r="A3" s="77" t="str">
        <f>Datenblatt!$A$20</f>
        <v>Unterstufe</v>
      </c>
      <c r="B3" s="78" t="str">
        <f>'Gruppe A'!D3</f>
        <v>A2</v>
      </c>
      <c r="C3" s="87">
        <v>2</v>
      </c>
      <c r="D3" s="87">
        <f>Datenblatt!$B$17</f>
        <v>0</v>
      </c>
      <c r="E3" s="88">
        <f>E2+Datenblatt!$G$13</f>
        <v>0.4131944444444444</v>
      </c>
      <c r="F3" s="77" t="str">
        <f>'Gruppe A'!E3</f>
        <v>SHS Faistenau weibl</v>
      </c>
      <c r="G3" s="77" t="str">
        <f>'Gruppe A'!G3</f>
        <v>SHS Faistenau 2</v>
      </c>
      <c r="H3" s="77" t="str">
        <f>G2</f>
        <v>VS Seekirchen weibl</v>
      </c>
      <c r="I3" s="78"/>
      <c r="J3" s="78"/>
      <c r="K3" s="78"/>
      <c r="L3" s="78"/>
    </row>
    <row r="4" spans="1:12" ht="15">
      <c r="A4" s="77" t="str">
        <f>Datenblatt!$A$20</f>
        <v>Unterstufe</v>
      </c>
      <c r="B4" s="78" t="str">
        <f>'Gruppe B'!D2</f>
        <v>B7</v>
      </c>
      <c r="C4" s="87">
        <v>3</v>
      </c>
      <c r="D4" s="87">
        <f>Datenblatt!$B$17</f>
        <v>0</v>
      </c>
      <c r="E4" s="88">
        <f>E3+Datenblatt!$G$13</f>
        <v>0.4305555555555555</v>
      </c>
      <c r="F4" s="77" t="str">
        <f>'Gruppe B'!E2</f>
        <v>CD Gymnasium Salzburg </v>
      </c>
      <c r="G4" s="77" t="str">
        <f>'Gruppe B'!G2</f>
        <v>SHS Faistenau 1</v>
      </c>
      <c r="H4" s="77" t="str">
        <f>G7</f>
        <v>VS Seekirchen 2</v>
      </c>
      <c r="I4" s="78"/>
      <c r="J4" s="78"/>
      <c r="K4" s="78"/>
      <c r="L4" s="78"/>
    </row>
    <row r="5" spans="1:12" ht="15">
      <c r="A5" s="77" t="str">
        <f>Datenblatt!$A$20</f>
        <v>Unterstufe</v>
      </c>
      <c r="B5" s="78" t="str">
        <f>'Gruppe A'!D4</f>
        <v>A3</v>
      </c>
      <c r="C5" s="87">
        <v>4</v>
      </c>
      <c r="D5" s="87">
        <f>Datenblatt!$B$17</f>
        <v>0</v>
      </c>
      <c r="E5" s="88">
        <f>E4+Datenblatt!$G$13</f>
        <v>0.44791666666666663</v>
      </c>
      <c r="F5" s="77" t="str">
        <f>'Gruppe A'!E4</f>
        <v>VS Seekirchen 1</v>
      </c>
      <c r="G5" s="77" t="str">
        <f>'Gruppe A'!G4</f>
        <v>SHS Faistenau weibl</v>
      </c>
      <c r="H5" s="77" t="str">
        <f>G3</f>
        <v>SHS Faistenau 2</v>
      </c>
      <c r="I5" s="78"/>
      <c r="J5" s="78"/>
      <c r="K5" s="78"/>
      <c r="L5" s="78"/>
    </row>
    <row r="6" spans="1:12" ht="15">
      <c r="A6" s="77" t="str">
        <f>Datenblatt!$A$20</f>
        <v>Unterstufe</v>
      </c>
      <c r="B6" s="78" t="str">
        <f>'Gruppe A'!D5</f>
        <v>A4</v>
      </c>
      <c r="C6" s="87">
        <v>5</v>
      </c>
      <c r="D6" s="87">
        <f>Datenblatt!$B$17</f>
        <v>0</v>
      </c>
      <c r="E6" s="88">
        <f>E5+Datenblatt!$G$13</f>
        <v>0.46527777777777773</v>
      </c>
      <c r="F6" s="77" t="str">
        <f>'Gruppe A'!E5</f>
        <v>VS Seekirchen weibl</v>
      </c>
      <c r="G6" s="77" t="str">
        <f>'Gruppe A'!G5</f>
        <v>SHS Faistenau 2</v>
      </c>
      <c r="H6" s="77" t="str">
        <f>F2</f>
        <v>VS Seekirchen 1</v>
      </c>
      <c r="I6" s="78"/>
      <c r="J6" s="78"/>
      <c r="K6" s="78"/>
      <c r="L6" s="78"/>
    </row>
    <row r="7" spans="1:12" ht="15">
      <c r="A7" s="77" t="str">
        <f>Datenblatt!$A$20</f>
        <v>Unterstufe</v>
      </c>
      <c r="B7" s="78" t="str">
        <f>'Gruppe B'!D3</f>
        <v>B8</v>
      </c>
      <c r="C7" s="87">
        <v>6</v>
      </c>
      <c r="D7" s="87">
        <f>Datenblatt!$B$17</f>
        <v>0</v>
      </c>
      <c r="E7" s="88">
        <f>E6+Datenblatt!$G$13</f>
        <v>0.48263888888888884</v>
      </c>
      <c r="F7" s="77" t="str">
        <f>'Gruppe B'!E3</f>
        <v>CD Gymnasium Salzburg </v>
      </c>
      <c r="G7" s="77" t="str">
        <f>'Gruppe B'!G3</f>
        <v>VS Seekirchen 2</v>
      </c>
      <c r="H7" s="77" t="str">
        <f>G4</f>
        <v>SHS Faistenau 1</v>
      </c>
      <c r="I7" s="78"/>
      <c r="J7" s="78"/>
      <c r="K7" s="78"/>
      <c r="L7" s="78"/>
    </row>
    <row r="8" spans="1:12" ht="15">
      <c r="A8" s="77" t="str">
        <f>Datenblatt!$A$20</f>
        <v>Unterstufe</v>
      </c>
      <c r="B8" s="78" t="str">
        <f>'Gruppe A'!D6</f>
        <v>A5</v>
      </c>
      <c r="C8" s="87">
        <v>7</v>
      </c>
      <c r="D8" s="87">
        <f>Datenblatt!$B$17</f>
        <v>0</v>
      </c>
      <c r="E8" s="88">
        <f>E7+Datenblatt!$G$13</f>
        <v>0.49999999999999994</v>
      </c>
      <c r="F8" s="77" t="str">
        <f>'Gruppe A'!E6</f>
        <v>VS Seekirchen 1</v>
      </c>
      <c r="G8" s="77" t="str">
        <f>'Gruppe A'!G6</f>
        <v>SHS Faistenau 2</v>
      </c>
      <c r="H8" s="77" t="str">
        <f>F3</f>
        <v>SHS Faistenau weibl</v>
      </c>
      <c r="I8" s="78"/>
      <c r="J8" s="78"/>
      <c r="K8" s="78"/>
      <c r="L8" s="78"/>
    </row>
    <row r="9" spans="1:12" ht="15">
      <c r="A9" s="77" t="str">
        <f>Datenblatt!$A$20</f>
        <v>Unterstufe</v>
      </c>
      <c r="B9" s="78" t="str">
        <f>'Gruppe A'!D7</f>
        <v>A6</v>
      </c>
      <c r="C9" s="87">
        <v>8</v>
      </c>
      <c r="D9" s="87">
        <f>Datenblatt!$B$17</f>
        <v>0</v>
      </c>
      <c r="E9" s="88">
        <f>E8+Datenblatt!$G$13</f>
        <v>0.517361111111111</v>
      </c>
      <c r="F9" s="77" t="str">
        <f>'Gruppe A'!E7</f>
        <v>VS Seekirchen weibl</v>
      </c>
      <c r="G9" s="77" t="str">
        <f>'Gruppe A'!G7</f>
        <v>SHS Faistenau weibl</v>
      </c>
      <c r="H9" s="77" t="str">
        <f>F2</f>
        <v>VS Seekirchen 1</v>
      </c>
      <c r="I9" s="78"/>
      <c r="J9" s="78"/>
      <c r="K9" s="78"/>
      <c r="L9" s="78"/>
    </row>
    <row r="10" spans="1:12" ht="15">
      <c r="A10" s="77" t="str">
        <f>Datenblatt!$A$20</f>
        <v>Unterstufe</v>
      </c>
      <c r="B10" s="78" t="str">
        <f>'Gruppe B'!D4</f>
        <v>B9</v>
      </c>
      <c r="C10" s="87">
        <v>9</v>
      </c>
      <c r="D10" s="87">
        <f>Datenblatt!$B$17</f>
        <v>0</v>
      </c>
      <c r="E10" s="88">
        <f>E9+Datenblatt!$G$13</f>
        <v>0.5347222222222222</v>
      </c>
      <c r="F10" s="77" t="str">
        <f>'Gruppe B'!E4</f>
        <v>SHS Faistenau 1</v>
      </c>
      <c r="G10" s="77" t="str">
        <f>'Gruppe B'!G4</f>
        <v>VS Seekirchen 2</v>
      </c>
      <c r="H10" s="77" t="str">
        <f>F7</f>
        <v>CD Gymnasium Salzburg </v>
      </c>
      <c r="I10" s="78"/>
      <c r="J10" s="78"/>
      <c r="K10" s="78"/>
      <c r="L10" s="78"/>
    </row>
    <row r="11" spans="1:12" ht="15">
      <c r="A11" s="77" t="str">
        <f>Datenblatt!$A$20</f>
        <v>Unterstufe</v>
      </c>
      <c r="B11" s="78">
        <f>Ergebnisse!C24</f>
        <v>10</v>
      </c>
      <c r="C11" s="87">
        <v>10</v>
      </c>
      <c r="D11" s="87">
        <f>Datenblatt!$B$17</f>
        <v>0</v>
      </c>
      <c r="E11" s="88">
        <f>E10+Datenblatt!$G$13</f>
        <v>0.5520833333333334</v>
      </c>
      <c r="F11" s="77" t="str">
        <f>Ergebnisse!D24</f>
        <v>SHS Faistenau 2</v>
      </c>
      <c r="G11" s="77" t="str">
        <f>Ergebnisse!F24</f>
        <v>VS Seekirchen 2</v>
      </c>
      <c r="H11" s="77" t="str">
        <f>Ergebnisse!AD13</f>
        <v>VS Seekirchen 1</v>
      </c>
      <c r="I11" s="78"/>
      <c r="J11" s="78"/>
      <c r="K11" s="78"/>
      <c r="L11" s="78"/>
    </row>
    <row r="12" spans="1:12" ht="15">
      <c r="A12" s="77" t="str">
        <f>Datenblatt!$A$20</f>
        <v>Unterstufe</v>
      </c>
      <c r="B12" s="78">
        <f>Ergebnisse!C25</f>
        <v>11</v>
      </c>
      <c r="C12" s="87">
        <v>11</v>
      </c>
      <c r="D12" s="87">
        <f>Datenblatt!$B$17</f>
        <v>0</v>
      </c>
      <c r="E12" s="88">
        <f>E11+Datenblatt!$G$13</f>
        <v>0.5694444444444445</v>
      </c>
      <c r="F12" s="77" t="str">
        <f>Ergebnisse!D25</f>
        <v>SHS Faistenau weibl</v>
      </c>
      <c r="G12" s="77" t="str">
        <f>Ergebnisse!F25</f>
        <v>SHS Faistenau 1</v>
      </c>
      <c r="H12" s="77" t="str">
        <f>Ergebnisse!AD19</f>
        <v>CD Gymnasium Salzburg </v>
      </c>
      <c r="I12" s="78"/>
      <c r="J12" s="78"/>
      <c r="K12" s="78"/>
      <c r="L12" s="78"/>
    </row>
    <row r="13" spans="1:12" ht="15">
      <c r="A13" s="77" t="str">
        <f>Datenblatt!$A$20</f>
        <v>Unterstufe</v>
      </c>
      <c r="B13" s="78">
        <f>Ergebnisse!C28</f>
        <v>12</v>
      </c>
      <c r="C13" s="87">
        <v>12</v>
      </c>
      <c r="D13" s="87">
        <f>Datenblatt!$B$17</f>
        <v>0</v>
      </c>
      <c r="E13" s="88">
        <f>Datenblatt!D15</f>
        <v>0</v>
      </c>
      <c r="F13" s="77" t="str">
        <f>Ergebnisse!D28</f>
        <v>SHS Faistenau 2</v>
      </c>
      <c r="G13" s="77" t="str">
        <f>Ergebnisse!F28</f>
        <v>VS Seekirchen weibl</v>
      </c>
      <c r="H13" s="77"/>
      <c r="I13" s="78"/>
      <c r="J13" s="78"/>
      <c r="K13" s="78"/>
      <c r="L13" s="78"/>
    </row>
    <row r="14" spans="1:12" ht="15">
      <c r="A14" s="77" t="str">
        <f>Datenblatt!$A$20</f>
        <v>Unterstufe</v>
      </c>
      <c r="B14" s="78">
        <f>Ergebnisse!C33</f>
        <v>13</v>
      </c>
      <c r="C14" s="87">
        <v>13</v>
      </c>
      <c r="D14" s="87">
        <f>Datenblatt!$B$17</f>
        <v>0</v>
      </c>
      <c r="E14" s="88">
        <f>E13+Datenblatt!$G$13</f>
        <v>0.017361111111111112</v>
      </c>
      <c r="F14" s="77" t="str">
        <f>Ergebnisse!D33</f>
        <v>VS Seekirchen 1</v>
      </c>
      <c r="G14" s="77" t="str">
        <f>Ergebnisse!F33</f>
        <v>SHS Faistenau 1</v>
      </c>
      <c r="H14" s="77"/>
      <c r="I14" s="78"/>
      <c r="J14" s="78"/>
      <c r="K14" s="78"/>
      <c r="L14" s="78"/>
    </row>
    <row r="15" spans="1:12" ht="15">
      <c r="A15" s="77" t="str">
        <f>Datenblatt!$A$20</f>
        <v>Unterstufe</v>
      </c>
      <c r="B15" s="78">
        <f>Ergebnisse!C34</f>
        <v>14</v>
      </c>
      <c r="C15" s="87">
        <v>14</v>
      </c>
      <c r="D15" s="87">
        <f>Datenblatt!$B$17</f>
        <v>0</v>
      </c>
      <c r="E15" s="88">
        <f>E14+Datenblatt!$G$13</f>
        <v>0.034722222222222224</v>
      </c>
      <c r="F15" s="77" t="str">
        <f>Ergebnisse!D34</f>
        <v>CD Gymnasium Salzburg </v>
      </c>
      <c r="G15" s="77" t="str">
        <f>Ergebnisse!F34</f>
        <v>VS Seekirchen 2</v>
      </c>
      <c r="H15" s="77"/>
      <c r="I15" s="78"/>
      <c r="J15" s="78"/>
      <c r="K15" s="78"/>
      <c r="L15" s="78"/>
    </row>
    <row r="16" spans="1:12" ht="15">
      <c r="A16" s="77" t="str">
        <f>Datenblatt!$A$20</f>
        <v>Unterstufe</v>
      </c>
      <c r="B16" s="78">
        <f>Ergebnisse!C29</f>
        <v>15</v>
      </c>
      <c r="C16" s="87">
        <v>15</v>
      </c>
      <c r="D16" s="87">
        <f>Datenblatt!$B$17</f>
        <v>0</v>
      </c>
      <c r="E16" s="88">
        <f>E15+Datenblatt!$G$13</f>
        <v>0.052083333333333336</v>
      </c>
      <c r="F16" s="77" t="str">
        <f>Ergebnisse!D29</f>
        <v>SHS Faistenau 2</v>
      </c>
      <c r="G16" s="77" t="str">
        <f>Ergebnisse!F29</f>
        <v>SHS Faistenau weibl</v>
      </c>
      <c r="H16" s="77"/>
      <c r="I16" s="78"/>
      <c r="J16" s="78"/>
      <c r="K16" s="78"/>
      <c r="L16" s="78"/>
    </row>
    <row r="17" spans="1:12" ht="15">
      <c r="A17" s="77" t="str">
        <f>Datenblatt!$A$20</f>
        <v>Unterstufe</v>
      </c>
      <c r="B17" s="78">
        <f>Ergebnisse!C38</f>
        <v>16</v>
      </c>
      <c r="C17" s="87">
        <v>16</v>
      </c>
      <c r="D17" s="87">
        <f>Datenblatt!$B$17</f>
        <v>0</v>
      </c>
      <c r="E17" s="88">
        <f>E16+Datenblatt!$G$15</f>
        <v>0.052083333333333336</v>
      </c>
      <c r="F17" s="77" t="str">
        <f>Ergebnisse!D38</f>
        <v>SHS Faistenau 1</v>
      </c>
      <c r="G17" s="77" t="str">
        <f>Ergebnisse!F38</f>
        <v>VS Seekirchen 2</v>
      </c>
      <c r="H17" s="77"/>
      <c r="I17" s="78"/>
      <c r="J17" s="78"/>
      <c r="K17" s="78"/>
      <c r="L17" s="78"/>
    </row>
    <row r="18" spans="1:12" ht="15">
      <c r="A18" s="77" t="str">
        <f>Datenblatt!$A$20</f>
        <v>Unterstufe</v>
      </c>
      <c r="B18" s="78">
        <f>Ergebnisse!C30</f>
        <v>17</v>
      </c>
      <c r="C18" s="87">
        <v>17</v>
      </c>
      <c r="D18" s="87">
        <f>Datenblatt!$B$17</f>
        <v>0</v>
      </c>
      <c r="E18" s="88">
        <f>E17+Datenblatt!$G$15</f>
        <v>0.052083333333333336</v>
      </c>
      <c r="F18" s="77" t="str">
        <f>Ergebnisse!D30</f>
        <v>VS Seekirchen weibl</v>
      </c>
      <c r="G18" s="77" t="str">
        <f>Ergebnisse!F30</f>
        <v>SHS Faistenau weibl</v>
      </c>
      <c r="H18" s="77"/>
      <c r="I18" s="78"/>
      <c r="J18" s="78"/>
      <c r="K18" s="78"/>
      <c r="L18" s="78"/>
    </row>
    <row r="19" spans="1:12" ht="15">
      <c r="A19" s="77" t="str">
        <f>Datenblatt!$A$20</f>
        <v>Unterstufe</v>
      </c>
      <c r="B19" s="78">
        <f>Ergebnisse!C40</f>
        <v>18</v>
      </c>
      <c r="C19" s="87">
        <v>18</v>
      </c>
      <c r="D19" s="87">
        <f>Datenblatt!$B$17</f>
        <v>0</v>
      </c>
      <c r="E19" s="88">
        <f>E18+Datenblatt!$G$15</f>
        <v>0.052083333333333336</v>
      </c>
      <c r="F19" s="77" t="str">
        <f>Ergebnisse!D40</f>
        <v>VS Seekirchen 1</v>
      </c>
      <c r="G19" s="77" t="str">
        <f>Ergebnisse!F40</f>
        <v>CD Gymnasium Salzburg </v>
      </c>
      <c r="H19" s="77"/>
      <c r="I19" s="78"/>
      <c r="J19" s="78"/>
      <c r="K19" s="78"/>
      <c r="L19" s="78"/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5">
      <selection activeCell="B25" sqref="B25"/>
    </sheetView>
  </sheetViews>
  <sheetFormatPr defaultColWidth="11.00390625" defaultRowHeight="12.75"/>
  <cols>
    <col min="1" max="3" width="12.00390625" style="43" customWidth="1"/>
    <col min="4" max="4" width="15.25390625" style="43" customWidth="1"/>
    <col min="5" max="9" width="12.00390625" style="43" customWidth="1"/>
  </cols>
  <sheetData>
    <row r="1" spans="1:9" ht="23.25">
      <c r="A1" s="102" t="s">
        <v>121</v>
      </c>
      <c r="B1" s="102"/>
      <c r="C1" s="102"/>
      <c r="D1" s="102"/>
      <c r="E1" s="102"/>
      <c r="F1" s="102"/>
      <c r="G1" s="102"/>
      <c r="H1" s="102"/>
      <c r="I1" s="102"/>
    </row>
    <row r="2" spans="1:9" ht="15">
      <c r="A2" s="103" t="s">
        <v>80</v>
      </c>
      <c r="B2" s="103"/>
      <c r="C2" s="103"/>
      <c r="D2" s="80" t="s">
        <v>120</v>
      </c>
      <c r="E2" s="103"/>
      <c r="F2" s="103"/>
      <c r="G2" s="103"/>
      <c r="H2" s="103"/>
      <c r="I2" s="103"/>
    </row>
    <row r="3" spans="1:9" ht="15">
      <c r="A3" s="103"/>
      <c r="B3" s="103"/>
      <c r="C3" s="103"/>
      <c r="D3" s="80" t="s">
        <v>113</v>
      </c>
      <c r="E3" s="103"/>
      <c r="F3" s="103"/>
      <c r="G3" s="103"/>
      <c r="H3" s="103"/>
      <c r="I3" s="103"/>
    </row>
    <row r="4" spans="1:9" ht="15">
      <c r="A4" s="103"/>
      <c r="B4" s="103"/>
      <c r="C4" s="103"/>
      <c r="D4" s="80" t="s">
        <v>89</v>
      </c>
      <c r="E4" s="103"/>
      <c r="F4" s="103"/>
      <c r="G4" s="103"/>
      <c r="H4" s="103"/>
      <c r="I4" s="103"/>
    </row>
    <row r="5" spans="1:9" ht="15">
      <c r="A5" s="103"/>
      <c r="B5" s="103"/>
      <c r="C5" s="103"/>
      <c r="D5" s="104" t="s">
        <v>90</v>
      </c>
      <c r="E5" s="103"/>
      <c r="F5" s="103"/>
      <c r="G5" s="103"/>
      <c r="H5" s="103"/>
      <c r="I5" s="103"/>
    </row>
    <row r="6" spans="1:9" ht="15">
      <c r="A6" s="103"/>
      <c r="B6" s="103"/>
      <c r="C6" s="103"/>
      <c r="D6" s="104" t="s">
        <v>91</v>
      </c>
      <c r="E6" s="103"/>
      <c r="F6" s="103"/>
      <c r="G6" s="103"/>
      <c r="H6" s="103"/>
      <c r="I6" s="103"/>
    </row>
    <row r="7" spans="1:9" ht="15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>
      <c r="A8" s="103" t="s">
        <v>81</v>
      </c>
      <c r="B8" s="103"/>
      <c r="C8" s="103"/>
      <c r="D8" s="80" t="s">
        <v>132</v>
      </c>
      <c r="E8" s="103"/>
      <c r="F8" s="103"/>
      <c r="G8" s="103"/>
      <c r="H8" s="103"/>
      <c r="I8" s="81" t="s">
        <v>122</v>
      </c>
    </row>
    <row r="9" spans="1:9" ht="15">
      <c r="A9" s="103" t="s">
        <v>82</v>
      </c>
      <c r="B9" s="103"/>
      <c r="C9" s="103"/>
      <c r="D9" s="105">
        <v>41051</v>
      </c>
      <c r="E9" s="103"/>
      <c r="F9" s="103"/>
      <c r="G9" s="103"/>
      <c r="H9" s="103"/>
      <c r="I9" s="103"/>
    </row>
    <row r="10" spans="1:9" ht="15">
      <c r="A10" s="103" t="s">
        <v>92</v>
      </c>
      <c r="B10" s="103"/>
      <c r="C10" s="103"/>
      <c r="D10" s="105" t="s">
        <v>116</v>
      </c>
      <c r="E10" s="103"/>
      <c r="F10" s="103"/>
      <c r="G10" s="103"/>
      <c r="H10" s="103"/>
      <c r="I10" s="103"/>
    </row>
    <row r="11" spans="1:9" ht="15">
      <c r="A11" s="103" t="s">
        <v>93</v>
      </c>
      <c r="B11" s="103"/>
      <c r="C11" s="103"/>
      <c r="D11" s="106">
        <v>41044</v>
      </c>
      <c r="E11" s="103"/>
      <c r="F11" s="103"/>
      <c r="G11" s="103"/>
      <c r="H11" s="103"/>
      <c r="I11" s="103"/>
    </row>
    <row r="12" spans="1:9" ht="15">
      <c r="A12" s="103" t="s">
        <v>83</v>
      </c>
      <c r="B12" s="103"/>
      <c r="C12" s="103"/>
      <c r="D12" s="107">
        <v>0.3854166666666667</v>
      </c>
      <c r="E12" s="103"/>
      <c r="F12" s="103"/>
      <c r="G12" s="103"/>
      <c r="H12" s="103"/>
      <c r="I12" s="103"/>
    </row>
    <row r="13" spans="1:9" ht="15">
      <c r="A13" s="103" t="s">
        <v>94</v>
      </c>
      <c r="B13" s="103"/>
      <c r="C13" s="103"/>
      <c r="D13" s="107">
        <v>0.3958333333333333</v>
      </c>
      <c r="E13" s="103"/>
      <c r="F13" s="103" t="s">
        <v>95</v>
      </c>
      <c r="G13" s="107">
        <v>0.017361111111111112</v>
      </c>
      <c r="H13" s="103"/>
      <c r="I13" s="103"/>
    </row>
    <row r="14" spans="1:9" ht="15">
      <c r="A14" s="103"/>
      <c r="B14" s="103"/>
      <c r="C14" s="103"/>
      <c r="D14" s="106"/>
      <c r="E14" s="103"/>
      <c r="F14" s="103"/>
      <c r="G14" s="103"/>
      <c r="H14" s="103"/>
      <c r="I14" s="103"/>
    </row>
    <row r="15" spans="1:9" ht="15">
      <c r="A15" s="103"/>
      <c r="B15" s="103"/>
      <c r="C15" s="103"/>
      <c r="D15" s="107"/>
      <c r="E15" s="103"/>
      <c r="F15" s="103"/>
      <c r="G15" s="107"/>
      <c r="H15" s="103"/>
      <c r="I15" s="103"/>
    </row>
    <row r="16" spans="1:9" ht="15">
      <c r="A16" s="103"/>
      <c r="B16" s="103"/>
      <c r="C16" s="103"/>
      <c r="D16" s="108"/>
      <c r="E16" s="103"/>
      <c r="F16" s="103"/>
      <c r="G16" s="103"/>
      <c r="H16" s="103"/>
      <c r="I16" s="103"/>
    </row>
    <row r="17" spans="1:9" ht="15">
      <c r="A17" s="103" t="s">
        <v>96</v>
      </c>
      <c r="B17" s="81"/>
      <c r="C17" s="103"/>
      <c r="D17" s="108"/>
      <c r="E17" s="103"/>
      <c r="F17" s="103"/>
      <c r="G17" s="103"/>
      <c r="H17" s="103"/>
      <c r="I17" s="103"/>
    </row>
    <row r="18" spans="1:9" ht="15">
      <c r="A18" s="103"/>
      <c r="B18" s="62"/>
      <c r="C18" s="62"/>
      <c r="D18" s="62"/>
      <c r="E18" s="62"/>
      <c r="F18" s="62"/>
      <c r="G18" s="62"/>
      <c r="H18" s="62"/>
      <c r="I18" s="62"/>
    </row>
    <row r="19" spans="1:9" ht="15">
      <c r="A19" s="103" t="s">
        <v>85</v>
      </c>
      <c r="B19" s="62"/>
      <c r="C19" s="62"/>
      <c r="D19" s="62"/>
      <c r="E19" s="62"/>
      <c r="F19" s="62"/>
      <c r="G19" s="62"/>
      <c r="H19" s="62"/>
      <c r="I19" s="62"/>
    </row>
    <row r="20" spans="1:9" ht="15">
      <c r="A20" s="81" t="s">
        <v>126</v>
      </c>
      <c r="B20" s="62"/>
      <c r="C20" s="62"/>
      <c r="D20" s="62"/>
      <c r="E20" s="62"/>
      <c r="F20" s="62"/>
      <c r="G20" s="62"/>
      <c r="H20" s="62"/>
      <c r="I20" s="62"/>
    </row>
    <row r="21" spans="1:9" ht="15">
      <c r="A21" s="82" t="s">
        <v>97</v>
      </c>
      <c r="B21" s="83" t="s">
        <v>133</v>
      </c>
      <c r="C21" s="62"/>
      <c r="D21" s="62"/>
      <c r="E21" s="62"/>
      <c r="F21" s="62"/>
      <c r="G21" s="82"/>
      <c r="H21" s="84"/>
      <c r="I21" s="62"/>
    </row>
    <row r="22" spans="1:9" ht="15">
      <c r="A22" s="82" t="s">
        <v>98</v>
      </c>
      <c r="B22" s="83" t="s">
        <v>135</v>
      </c>
      <c r="C22" s="62"/>
      <c r="D22" s="62"/>
      <c r="E22" s="62"/>
      <c r="F22" s="62"/>
      <c r="G22" s="82"/>
      <c r="H22" s="84"/>
      <c r="I22" s="62"/>
    </row>
    <row r="23" spans="1:9" ht="15">
      <c r="A23" s="82" t="s">
        <v>99</v>
      </c>
      <c r="B23" s="83" t="s">
        <v>136</v>
      </c>
      <c r="C23" s="62"/>
      <c r="D23" s="62"/>
      <c r="E23" s="62"/>
      <c r="F23" s="62"/>
      <c r="G23" s="82"/>
      <c r="H23" s="84"/>
      <c r="I23" s="62"/>
    </row>
    <row r="24" spans="1:9" ht="15">
      <c r="A24" s="82" t="s">
        <v>100</v>
      </c>
      <c r="B24" s="83" t="s">
        <v>138</v>
      </c>
      <c r="C24" s="62"/>
      <c r="D24" s="62"/>
      <c r="E24" s="62"/>
      <c r="F24" s="62"/>
      <c r="G24" s="82"/>
      <c r="H24" s="84"/>
      <c r="I24" s="62"/>
    </row>
    <row r="25" spans="1:9" ht="15">
      <c r="A25" s="82" t="s">
        <v>101</v>
      </c>
      <c r="B25" s="83" t="s">
        <v>137</v>
      </c>
      <c r="C25" s="62"/>
      <c r="D25" s="62"/>
      <c r="E25" s="82"/>
      <c r="F25" s="84"/>
      <c r="G25" s="62"/>
      <c r="H25" s="62"/>
      <c r="I25" s="62"/>
    </row>
    <row r="26" spans="1:9" ht="15">
      <c r="A26" s="82" t="s">
        <v>102</v>
      </c>
      <c r="B26" s="83" t="s">
        <v>117</v>
      </c>
      <c r="C26" s="62"/>
      <c r="D26" s="62"/>
      <c r="E26" s="62"/>
      <c r="F26" s="62"/>
      <c r="G26" s="62"/>
      <c r="H26" s="62"/>
      <c r="I26" s="62"/>
    </row>
    <row r="27" spans="1:9" ht="15">
      <c r="A27" s="82" t="s">
        <v>103</v>
      </c>
      <c r="B27" s="83" t="s">
        <v>134</v>
      </c>
      <c r="C27" s="62"/>
      <c r="D27" s="62"/>
      <c r="E27" s="62"/>
      <c r="F27" s="62"/>
      <c r="G27" s="62"/>
      <c r="H27" s="62"/>
      <c r="I27" s="62"/>
    </row>
    <row r="28" spans="1:9" ht="15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15.75">
      <c r="A29" s="109" t="s">
        <v>105</v>
      </c>
      <c r="B29" s="62"/>
      <c r="C29" s="62"/>
      <c r="D29" s="62"/>
      <c r="E29" s="62"/>
      <c r="F29" s="62"/>
      <c r="G29" s="62"/>
      <c r="H29" s="62"/>
      <c r="I29" s="62"/>
    </row>
    <row r="30" ht="15">
      <c r="A30" s="81" t="s">
        <v>106</v>
      </c>
    </row>
    <row r="31" ht="15">
      <c r="A31" s="81" t="s">
        <v>123</v>
      </c>
    </row>
    <row r="32" ht="15">
      <c r="A32" s="81" t="s">
        <v>112</v>
      </c>
    </row>
    <row r="33" ht="15">
      <c r="A33" s="81" t="s">
        <v>114</v>
      </c>
    </row>
    <row r="34" ht="15">
      <c r="A34" s="81" t="s">
        <v>127</v>
      </c>
    </row>
    <row r="35" ht="15">
      <c r="A35" s="81"/>
    </row>
    <row r="36" ht="15">
      <c r="A36" s="81" t="s">
        <v>118</v>
      </c>
    </row>
    <row r="37" ht="15">
      <c r="A37" s="81" t="s">
        <v>107</v>
      </c>
    </row>
    <row r="38" ht="15">
      <c r="A38" s="103"/>
    </row>
    <row r="39" ht="15">
      <c r="A39" s="103"/>
    </row>
    <row r="40" ht="15.75">
      <c r="A40" s="109" t="s">
        <v>108</v>
      </c>
    </row>
    <row r="41" ht="15">
      <c r="A41" s="81" t="s">
        <v>119</v>
      </c>
    </row>
    <row r="42" ht="15">
      <c r="A42" s="81"/>
    </row>
    <row r="43" ht="15">
      <c r="A43" s="81"/>
    </row>
  </sheetData>
  <sheetProtection/>
  <hyperlinks>
    <hyperlink ref="D5" r:id="rId1" display="mailto:office@oefbb.at"/>
    <hyperlink ref="D6" r:id="rId2" display="http://www.oefbb.at/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5"/>
  <sheetViews>
    <sheetView tabSelected="1" zoomScale="80" zoomScaleNormal="80" workbookViewId="0" topLeftCell="A1">
      <selection activeCell="V41" sqref="V41"/>
    </sheetView>
  </sheetViews>
  <sheetFormatPr defaultColWidth="12.00390625" defaultRowHeight="12.75"/>
  <cols>
    <col min="1" max="1" width="6.75390625" style="53" bestFit="1" customWidth="1"/>
    <col min="2" max="2" width="4.875" style="53" bestFit="1" customWidth="1"/>
    <col min="3" max="3" width="3.75390625" style="6" customWidth="1"/>
    <col min="4" max="4" width="26.375" style="22" bestFit="1" customWidth="1"/>
    <col min="5" max="5" width="1.00390625" style="19" customWidth="1"/>
    <col min="6" max="6" width="25.375" style="22" bestFit="1" customWidth="1"/>
    <col min="7" max="7" width="2.75390625" style="6" customWidth="1"/>
    <col min="8" max="8" width="1.12109375" style="6" customWidth="1"/>
    <col min="9" max="9" width="2.75390625" style="6" customWidth="1"/>
    <col min="10" max="10" width="2.125" style="10" customWidth="1"/>
    <col min="11" max="11" width="3.375" style="11" customWidth="1"/>
    <col min="12" max="12" width="1.12109375" style="6" customWidth="1"/>
    <col min="13" max="13" width="3.375" style="13" customWidth="1"/>
    <col min="14" max="14" width="1.875" style="12" customWidth="1"/>
    <col min="15" max="15" width="1.875" style="6" customWidth="1"/>
    <col min="16" max="16" width="3.375" style="6" customWidth="1"/>
    <col min="17" max="17" width="1.00390625" style="6" customWidth="1"/>
    <col min="18" max="18" width="3.375" style="6" customWidth="1"/>
    <col min="19" max="19" width="1.875" style="6" customWidth="1"/>
    <col min="20" max="20" width="3.375" style="6" customWidth="1"/>
    <col min="21" max="21" width="1.12109375" style="6" customWidth="1"/>
    <col min="22" max="22" width="3.375" style="6" customWidth="1"/>
    <col min="23" max="23" width="1.875" style="6" customWidth="1"/>
    <col min="24" max="24" width="3.375" style="6" customWidth="1"/>
    <col min="25" max="25" width="1.12109375" style="6" customWidth="1"/>
    <col min="26" max="26" width="3.375" style="6" customWidth="1"/>
    <col min="27" max="27" width="1.875" style="6" customWidth="1"/>
    <col min="28" max="28" width="2.375" style="11" customWidth="1"/>
    <col min="29" max="29" width="3.125" style="10" customWidth="1"/>
    <col min="30" max="30" width="29.75390625" style="12" customWidth="1"/>
    <col min="31" max="31" width="4.375" style="6" customWidth="1"/>
    <col min="32" max="32" width="4.00390625" style="55" customWidth="1"/>
    <col min="33" max="33" width="4.125" style="55" customWidth="1"/>
    <col min="34" max="34" width="3.75390625" style="55" customWidth="1"/>
    <col min="35" max="35" width="3.875" style="6" customWidth="1"/>
    <col min="36" max="36" width="1.875" style="6" customWidth="1"/>
    <col min="37" max="37" width="3.875" style="6" customWidth="1"/>
    <col min="38" max="38" width="4.875" style="22" customWidth="1"/>
    <col min="39" max="39" width="5.875" style="22" customWidth="1"/>
    <col min="40" max="40" width="1.875" style="6" customWidth="1"/>
    <col min="41" max="42" width="5.875" style="22" customWidth="1"/>
    <col min="43" max="43" width="5.875" style="19" customWidth="1"/>
    <col min="44" max="44" width="12.00390625" style="53" customWidth="1"/>
    <col min="45" max="45" width="18.375" style="53" bestFit="1" customWidth="1"/>
    <col min="46" max="16384" width="12.00390625" style="53" customWidth="1"/>
  </cols>
  <sheetData>
    <row r="1" spans="27:43" ht="15">
      <c r="AA1" s="53"/>
      <c r="AQ1" s="82" t="str">
        <f>Datenblatt!D2</f>
        <v>SFBV</v>
      </c>
    </row>
    <row r="2" spans="6:43" ht="23.25">
      <c r="F2" s="168" t="str">
        <f>Datenblatt!D8</f>
        <v>LM Schule Ministufe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Q2" s="82" t="str">
        <f>Datenblatt!D3</f>
        <v>Münchner Bundesstr. 9</v>
      </c>
    </row>
    <row r="3" spans="27:43" ht="15">
      <c r="AA3" s="53"/>
      <c r="AQ3" s="82" t="str">
        <f>Datenblatt!D4</f>
        <v>5020 Salzburg</v>
      </c>
    </row>
    <row r="4" spans="6:43" ht="20.25">
      <c r="F4" s="86" t="s">
        <v>87</v>
      </c>
      <c r="G4" s="53"/>
      <c r="H4" s="53"/>
      <c r="I4" s="53"/>
      <c r="J4" s="53"/>
      <c r="K4" s="53"/>
      <c r="L4" s="53"/>
      <c r="M4" s="53"/>
      <c r="N4" s="53"/>
      <c r="O4" s="53"/>
      <c r="P4" s="53"/>
      <c r="X4" s="169">
        <f>Datenblatt!D9</f>
        <v>41051</v>
      </c>
      <c r="Y4" s="169"/>
      <c r="Z4" s="169"/>
      <c r="AA4" s="169"/>
      <c r="AB4" s="169"/>
      <c r="AC4" s="169"/>
      <c r="AD4" s="169"/>
      <c r="AE4" s="169"/>
      <c r="AF4" s="169"/>
      <c r="AG4" s="169"/>
      <c r="AQ4" s="82" t="str">
        <f>Datenblatt!D5</f>
        <v>office@oefbb.at</v>
      </c>
    </row>
    <row r="5" spans="4:43" ht="15">
      <c r="D5" s="53"/>
      <c r="AA5" s="53"/>
      <c r="AQ5" s="82" t="str">
        <f>Datenblatt!D6</f>
        <v>www.oefbb.at</v>
      </c>
    </row>
    <row r="6" spans="6:30" ht="23.25">
      <c r="F6" s="170" t="str">
        <f>Datenblatt!A20</f>
        <v>Unterstufe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AD6" s="86" t="str">
        <f>Datenblatt!D10</f>
        <v>Seekirchen</v>
      </c>
    </row>
    <row r="8" spans="3:28" ht="36.75" customHeight="1">
      <c r="C8" s="52" t="s">
        <v>0</v>
      </c>
      <c r="F8" s="53"/>
      <c r="AB8" s="54" t="s">
        <v>1</v>
      </c>
    </row>
    <row r="9" spans="3:28" ht="7.5" customHeight="1">
      <c r="C9" s="52"/>
      <c r="F9" s="53"/>
      <c r="AB9" s="54"/>
    </row>
    <row r="10" spans="1:29" ht="18.75" customHeight="1">
      <c r="A10" s="53" t="s">
        <v>129</v>
      </c>
      <c r="B10" s="53" t="s">
        <v>128</v>
      </c>
      <c r="C10" s="56" t="s">
        <v>2</v>
      </c>
      <c r="G10" s="53"/>
      <c r="H10" s="17" t="s">
        <v>3</v>
      </c>
      <c r="I10" s="14"/>
      <c r="J10" s="15"/>
      <c r="K10" s="53"/>
      <c r="L10" s="17" t="s">
        <v>4</v>
      </c>
      <c r="M10" s="16"/>
      <c r="N10" s="16"/>
      <c r="O10" s="17"/>
      <c r="P10" s="53"/>
      <c r="Q10" s="17" t="s">
        <v>5</v>
      </c>
      <c r="R10" s="14"/>
      <c r="S10" s="17"/>
      <c r="T10" s="53"/>
      <c r="U10" s="17" t="s">
        <v>6</v>
      </c>
      <c r="V10" s="14"/>
      <c r="AC10" s="56" t="s">
        <v>7</v>
      </c>
    </row>
    <row r="11" spans="1:43" ht="18.75" customHeight="1">
      <c r="A11" s="149">
        <v>1</v>
      </c>
      <c r="B11" s="149">
        <v>1</v>
      </c>
      <c r="C11" s="150" t="str">
        <f>'Gruppe A'!D2</f>
        <v>A1</v>
      </c>
      <c r="D11" s="67" t="str">
        <f>'Gruppe A'!E2</f>
        <v>VS Seekirchen 1</v>
      </c>
      <c r="E11" s="19" t="str">
        <f>'Gruppe A'!F2</f>
        <v>:</v>
      </c>
      <c r="F11" s="67" t="str">
        <f>'Gruppe A'!G2</f>
        <v>VS Seekirchen weibl</v>
      </c>
      <c r="G11" s="19">
        <f>'Gruppe A'!H2</f>
        <v>2</v>
      </c>
      <c r="H11" s="19" t="str">
        <f>'Gruppe A'!I2</f>
        <v>/</v>
      </c>
      <c r="I11" s="19">
        <f>'Gruppe A'!J2</f>
        <v>0</v>
      </c>
      <c r="J11" s="19" t="str">
        <f>'Gruppe A'!K2</f>
        <v>(</v>
      </c>
      <c r="K11" s="151">
        <f>'Gruppe A'!L2</f>
        <v>22</v>
      </c>
      <c r="L11" s="19" t="str">
        <f>'Gruppe A'!M2</f>
        <v>:</v>
      </c>
      <c r="M11" s="152">
        <f>'Gruppe A'!N2</f>
        <v>12</v>
      </c>
      <c r="N11" s="67" t="str">
        <f>'Gruppe A'!O2</f>
        <v>)</v>
      </c>
      <c r="O11" s="19" t="str">
        <f>'Gruppe A'!P2</f>
        <v>[</v>
      </c>
      <c r="P11" s="153">
        <v>11</v>
      </c>
      <c r="Q11" s="19" t="str">
        <f>'Gruppe A'!R2</f>
        <v>:</v>
      </c>
      <c r="R11" s="153">
        <v>5</v>
      </c>
      <c r="S11" s="19" t="str">
        <f>'Gruppe A'!T2</f>
        <v>,</v>
      </c>
      <c r="T11" s="153">
        <v>11</v>
      </c>
      <c r="U11" s="19" t="str">
        <f>'Gruppe A'!V2</f>
        <v>:</v>
      </c>
      <c r="V11" s="153">
        <v>7</v>
      </c>
      <c r="W11" s="19" t="str">
        <f>'Gruppe A'!AB2</f>
        <v>]</v>
      </c>
      <c r="X11" s="9"/>
      <c r="Y11" s="9"/>
      <c r="Z11" s="9"/>
      <c r="AB11" s="6"/>
      <c r="AC11" s="59">
        <f>'Gruppe A'!AT6</f>
        <v>0</v>
      </c>
      <c r="AD11" s="59">
        <f>'Gruppe A'!AU6</f>
        <v>0</v>
      </c>
      <c r="AE11" s="6" t="str">
        <f>'Gruppe A'!AV6</f>
        <v>Sp</v>
      </c>
      <c r="AF11" s="55" t="str">
        <f>'Gruppe A'!AW6</f>
        <v>S</v>
      </c>
      <c r="AG11" s="55" t="str">
        <f>'Gruppe A'!AX6</f>
        <v>U</v>
      </c>
      <c r="AH11" s="55" t="str">
        <f>'Gruppe A'!AY6</f>
        <v>N</v>
      </c>
      <c r="AI11" s="49"/>
      <c r="AJ11" s="35" t="str">
        <f>'Gruppe A'!BA6</f>
        <v>Sätze</v>
      </c>
      <c r="AK11" s="35"/>
      <c r="AL11" s="36"/>
      <c r="AM11" s="31"/>
      <c r="AN11" s="32" t="str">
        <f>'Gruppe A'!BE6</f>
        <v>Bälle</v>
      </c>
      <c r="AO11" s="32"/>
      <c r="AP11" s="60">
        <f>'Gruppe A'!BG6</f>
        <v>0</v>
      </c>
      <c r="AQ11" s="19" t="str">
        <f>'Gruppe A'!BH6</f>
        <v>Pkt.</v>
      </c>
    </row>
    <row r="12" spans="1:74" s="22" customFormat="1" ht="18.75" customHeight="1">
      <c r="A12" s="154">
        <v>2</v>
      </c>
      <c r="B12" s="154">
        <v>1</v>
      </c>
      <c r="C12" s="150" t="str">
        <f>'Gruppe A'!D3</f>
        <v>A2</v>
      </c>
      <c r="D12" s="67" t="str">
        <f>'Gruppe A'!E3</f>
        <v>SHS Faistenau weibl</v>
      </c>
      <c r="E12" s="19" t="str">
        <f>'Gruppe A'!F3</f>
        <v>:</v>
      </c>
      <c r="F12" s="67" t="str">
        <f>'Gruppe A'!G3</f>
        <v>SHS Faistenau 2</v>
      </c>
      <c r="G12" s="19">
        <f>'Gruppe A'!H3</f>
        <v>0</v>
      </c>
      <c r="H12" s="19" t="str">
        <f>'Gruppe A'!I3</f>
        <v>/</v>
      </c>
      <c r="I12" s="19">
        <f>'Gruppe A'!J3</f>
        <v>2</v>
      </c>
      <c r="J12" s="19" t="str">
        <f>'Gruppe A'!K3</f>
        <v>(</v>
      </c>
      <c r="K12" s="151">
        <f>'Gruppe A'!L3</f>
        <v>16</v>
      </c>
      <c r="L12" s="19" t="str">
        <f>'Gruppe A'!M3</f>
        <v>:</v>
      </c>
      <c r="M12" s="152">
        <f>'Gruppe A'!N3</f>
        <v>22</v>
      </c>
      <c r="N12" s="67" t="str">
        <f>'Gruppe A'!O3</f>
        <v>)</v>
      </c>
      <c r="O12" s="19" t="str">
        <f>'Gruppe A'!P3</f>
        <v>[</v>
      </c>
      <c r="P12" s="153">
        <v>9</v>
      </c>
      <c r="Q12" s="19" t="str">
        <f>'Gruppe A'!R3</f>
        <v>:</v>
      </c>
      <c r="R12" s="153">
        <v>11</v>
      </c>
      <c r="S12" s="19" t="str">
        <f>'Gruppe A'!T3</f>
        <v>,</v>
      </c>
      <c r="T12" s="153">
        <v>7</v>
      </c>
      <c r="U12" s="19" t="str">
        <f>'Gruppe A'!V3</f>
        <v>:</v>
      </c>
      <c r="V12" s="153">
        <v>11</v>
      </c>
      <c r="W12" s="19" t="str">
        <f>'Gruppe A'!AB3</f>
        <v>]</v>
      </c>
      <c r="X12" s="6"/>
      <c r="Y12" s="19"/>
      <c r="Z12" s="6"/>
      <c r="AA12" s="53"/>
      <c r="AB12" s="6"/>
      <c r="AC12" s="59">
        <f>'Gruppe A'!AT7</f>
        <v>0</v>
      </c>
      <c r="AD12" s="59">
        <f>'Gruppe A'!AU7</f>
        <v>0</v>
      </c>
      <c r="AE12" s="6"/>
      <c r="AF12" s="55"/>
      <c r="AG12" s="55"/>
      <c r="AH12" s="55"/>
      <c r="AI12" s="37" t="str">
        <f>'Gruppe A'!AZ7</f>
        <v>+</v>
      </c>
      <c r="AJ12" s="38">
        <f>'Gruppe A'!BA7</f>
        <v>0</v>
      </c>
      <c r="AK12" s="38" t="str">
        <f>'Gruppe A'!BB7</f>
        <v>-</v>
      </c>
      <c r="AL12" s="61" t="str">
        <f>'Gruppe A'!BC7</f>
        <v>Diff.</v>
      </c>
      <c r="AM12" s="37" t="str">
        <f>'Gruppe A'!BD7</f>
        <v>+</v>
      </c>
      <c r="AN12" s="38">
        <f>'Gruppe A'!BE7</f>
        <v>0</v>
      </c>
      <c r="AO12" s="38" t="str">
        <f>'Gruppe A'!BF7</f>
        <v>-</v>
      </c>
      <c r="AP12" s="61" t="str">
        <f>'Gruppe A'!BG7</f>
        <v>Diff.</v>
      </c>
      <c r="AQ12" s="19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</row>
    <row r="13" spans="1:74" s="22" customFormat="1" ht="18.75" customHeight="1">
      <c r="A13" s="154">
        <v>3</v>
      </c>
      <c r="B13" s="154">
        <v>1</v>
      </c>
      <c r="C13" s="150" t="str">
        <f>'Gruppe A'!D4</f>
        <v>A3</v>
      </c>
      <c r="D13" s="67" t="str">
        <f>'Gruppe A'!E4</f>
        <v>VS Seekirchen 1</v>
      </c>
      <c r="E13" s="19" t="str">
        <f>'Gruppe A'!F4</f>
        <v>:</v>
      </c>
      <c r="F13" s="67" t="str">
        <f>'Gruppe A'!G4</f>
        <v>SHS Faistenau weibl</v>
      </c>
      <c r="G13" s="19">
        <f>'Gruppe A'!H4</f>
        <v>2</v>
      </c>
      <c r="H13" s="19" t="str">
        <f>'Gruppe A'!I4</f>
        <v>/</v>
      </c>
      <c r="I13" s="19">
        <f>'Gruppe A'!J4</f>
        <v>0</v>
      </c>
      <c r="J13" s="19" t="str">
        <f>'Gruppe A'!K4</f>
        <v>(</v>
      </c>
      <c r="K13" s="151">
        <f>'Gruppe A'!L4</f>
        <v>22</v>
      </c>
      <c r="L13" s="19" t="str">
        <f>'Gruppe A'!M4</f>
        <v>:</v>
      </c>
      <c r="M13" s="152">
        <f>'Gruppe A'!N4</f>
        <v>12</v>
      </c>
      <c r="N13" s="67" t="str">
        <f>'Gruppe A'!O4</f>
        <v>)</v>
      </c>
      <c r="O13" s="19" t="str">
        <f>'Gruppe A'!P4</f>
        <v>[</v>
      </c>
      <c r="P13" s="153">
        <v>11</v>
      </c>
      <c r="Q13" s="19" t="str">
        <f>'Gruppe A'!R4</f>
        <v>:</v>
      </c>
      <c r="R13" s="153">
        <v>4</v>
      </c>
      <c r="S13" s="19" t="str">
        <f>'Gruppe A'!T4</f>
        <v>,</v>
      </c>
      <c r="T13" s="153">
        <v>11</v>
      </c>
      <c r="U13" s="19" t="str">
        <f>'Gruppe A'!V4</f>
        <v>:</v>
      </c>
      <c r="V13" s="153">
        <v>8</v>
      </c>
      <c r="W13" s="19" t="str">
        <f>'Gruppe A'!AB4</f>
        <v>]</v>
      </c>
      <c r="X13" s="6"/>
      <c r="Y13" s="19"/>
      <c r="Z13" s="6"/>
      <c r="AA13" s="53"/>
      <c r="AB13" s="6"/>
      <c r="AC13" s="62" t="str">
        <f>'Gruppe A'!AT8</f>
        <v>1.</v>
      </c>
      <c r="AD13" s="62" t="str">
        <f>'Gruppe A'!AU8</f>
        <v>VS Seekirchen 1</v>
      </c>
      <c r="AE13" s="63">
        <f>'Gruppe A'!AV8</f>
        <v>3</v>
      </c>
      <c r="AF13" s="64">
        <f>'Gruppe A'!AW8</f>
        <v>2</v>
      </c>
      <c r="AG13" s="64">
        <f>'Gruppe A'!AX8</f>
        <v>1</v>
      </c>
      <c r="AH13" s="64">
        <f>'Gruppe A'!AY8</f>
        <v>0</v>
      </c>
      <c r="AI13" s="62">
        <f>'Gruppe A'!AZ8</f>
        <v>5</v>
      </c>
      <c r="AJ13" s="63" t="str">
        <f>'Gruppe A'!BA8</f>
        <v>/</v>
      </c>
      <c r="AK13" s="62">
        <f>'Gruppe A'!BB8</f>
        <v>1</v>
      </c>
      <c r="AL13" s="65">
        <f>'Gruppe A'!BC8</f>
        <v>4</v>
      </c>
      <c r="AM13" s="62">
        <f>'Gruppe A'!BD8</f>
        <v>64</v>
      </c>
      <c r="AN13" s="63" t="str">
        <f>'Gruppe A'!BE8</f>
        <v>:</v>
      </c>
      <c r="AO13" s="62">
        <f>'Gruppe A'!BF8</f>
        <v>43</v>
      </c>
      <c r="AP13" s="65">
        <f>'Gruppe A'!BG8</f>
        <v>21</v>
      </c>
      <c r="AQ13" s="66">
        <f>'Gruppe A'!BH8</f>
        <v>5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</row>
    <row r="14" spans="1:74" s="22" customFormat="1" ht="18.75" customHeight="1">
      <c r="A14" s="154">
        <v>4</v>
      </c>
      <c r="B14" s="154">
        <v>1</v>
      </c>
      <c r="C14" s="150" t="str">
        <f>'Gruppe A'!D5</f>
        <v>A4</v>
      </c>
      <c r="D14" s="67" t="str">
        <f>'Gruppe A'!E5</f>
        <v>VS Seekirchen weibl</v>
      </c>
      <c r="E14" s="19" t="str">
        <f>'Gruppe A'!F5</f>
        <v>:</v>
      </c>
      <c r="F14" s="67" t="str">
        <f>'Gruppe A'!G5</f>
        <v>SHS Faistenau 2</v>
      </c>
      <c r="G14" s="19">
        <f>'Gruppe A'!H5</f>
        <v>0</v>
      </c>
      <c r="H14" s="19" t="str">
        <f>'Gruppe A'!I5</f>
        <v>/</v>
      </c>
      <c r="I14" s="19">
        <f>'Gruppe A'!J5</f>
        <v>2</v>
      </c>
      <c r="J14" s="19" t="str">
        <f>'Gruppe A'!K5</f>
        <v>(</v>
      </c>
      <c r="K14" s="151">
        <f>'Gruppe A'!L5</f>
        <v>14</v>
      </c>
      <c r="L14" s="19" t="str">
        <f>'Gruppe A'!M5</f>
        <v>:</v>
      </c>
      <c r="M14" s="152">
        <f>'Gruppe A'!N5</f>
        <v>22</v>
      </c>
      <c r="N14" s="67" t="str">
        <f>'Gruppe A'!O5</f>
        <v>)</v>
      </c>
      <c r="O14" s="19" t="str">
        <f>'Gruppe A'!P5</f>
        <v>[</v>
      </c>
      <c r="P14" s="153">
        <v>7</v>
      </c>
      <c r="Q14" s="19" t="str">
        <f>'Gruppe A'!R5</f>
        <v>:</v>
      </c>
      <c r="R14" s="153">
        <v>11</v>
      </c>
      <c r="S14" s="19" t="str">
        <f>'Gruppe A'!T5</f>
        <v>,</v>
      </c>
      <c r="T14" s="153">
        <v>7</v>
      </c>
      <c r="U14" s="19" t="str">
        <f>'Gruppe A'!V5</f>
        <v>:</v>
      </c>
      <c r="V14" s="153">
        <v>11</v>
      </c>
      <c r="W14" s="19" t="str">
        <f>'Gruppe A'!AB5</f>
        <v>]</v>
      </c>
      <c r="X14" s="19"/>
      <c r="Y14" s="19"/>
      <c r="Z14" s="6"/>
      <c r="AA14" s="53"/>
      <c r="AB14" s="6"/>
      <c r="AC14" s="62" t="str">
        <f>'Gruppe A'!AT9</f>
        <v>2.</v>
      </c>
      <c r="AD14" s="62" t="str">
        <f>'Gruppe A'!AU9</f>
        <v>SHS Faistenau 2</v>
      </c>
      <c r="AE14" s="63">
        <f>'Gruppe A'!AV9</f>
        <v>3</v>
      </c>
      <c r="AF14" s="64">
        <f>'Gruppe A'!AW9</f>
        <v>2</v>
      </c>
      <c r="AG14" s="64">
        <f>'Gruppe A'!AX9</f>
        <v>1</v>
      </c>
      <c r="AH14" s="64">
        <f>'Gruppe A'!AY9</f>
        <v>0</v>
      </c>
      <c r="AI14" s="62">
        <f>'Gruppe A'!AZ9</f>
        <v>5</v>
      </c>
      <c r="AJ14" s="63" t="str">
        <f>'Gruppe A'!BA9</f>
        <v>/</v>
      </c>
      <c r="AK14" s="62">
        <f>'Gruppe A'!BB9</f>
        <v>1</v>
      </c>
      <c r="AL14" s="65">
        <f>'Gruppe A'!BC9</f>
        <v>4</v>
      </c>
      <c r="AM14" s="62">
        <f>'Gruppe A'!BD9</f>
        <v>63</v>
      </c>
      <c r="AN14" s="63" t="str">
        <f>'Gruppe A'!BE9</f>
        <v>:</v>
      </c>
      <c r="AO14" s="62">
        <f>'Gruppe A'!BF9</f>
        <v>50</v>
      </c>
      <c r="AP14" s="65">
        <f>'Gruppe A'!BG9</f>
        <v>13</v>
      </c>
      <c r="AQ14" s="66">
        <f>'Gruppe A'!BH9</f>
        <v>5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</row>
    <row r="15" spans="1:44" s="22" customFormat="1" ht="18.75" customHeight="1">
      <c r="A15" s="154">
        <v>5</v>
      </c>
      <c r="B15" s="154">
        <v>1</v>
      </c>
      <c r="C15" s="150" t="str">
        <f>'Gruppe A'!D6</f>
        <v>A5</v>
      </c>
      <c r="D15" s="67" t="str">
        <f>'Gruppe A'!E6</f>
        <v>VS Seekirchen 1</v>
      </c>
      <c r="E15" s="19" t="str">
        <f>'Gruppe A'!F6</f>
        <v>:</v>
      </c>
      <c r="F15" s="67" t="str">
        <f>'Gruppe A'!G6</f>
        <v>SHS Faistenau 2</v>
      </c>
      <c r="G15" s="19">
        <f>'Gruppe A'!H6</f>
        <v>1</v>
      </c>
      <c r="H15" s="19" t="str">
        <f>'Gruppe A'!I6</f>
        <v>/</v>
      </c>
      <c r="I15" s="19">
        <f>'Gruppe A'!J6</f>
        <v>1</v>
      </c>
      <c r="J15" s="19" t="str">
        <f>'Gruppe A'!K6</f>
        <v>(</v>
      </c>
      <c r="K15" s="151">
        <f>'Gruppe A'!L6</f>
        <v>20</v>
      </c>
      <c r="L15" s="19" t="str">
        <f>'Gruppe A'!M6</f>
        <v>:</v>
      </c>
      <c r="M15" s="152">
        <f>'Gruppe A'!N6</f>
        <v>19</v>
      </c>
      <c r="N15" s="67" t="str">
        <f>'Gruppe A'!O6</f>
        <v>)</v>
      </c>
      <c r="O15" s="19" t="str">
        <f>'Gruppe A'!P6</f>
        <v>[</v>
      </c>
      <c r="P15" s="153">
        <v>11</v>
      </c>
      <c r="Q15" s="19" t="str">
        <f>'Gruppe A'!R6</f>
        <v>:</v>
      </c>
      <c r="R15" s="153">
        <v>8</v>
      </c>
      <c r="S15" s="19" t="str">
        <f>'Gruppe A'!T6</f>
        <v>,</v>
      </c>
      <c r="T15" s="153">
        <v>9</v>
      </c>
      <c r="U15" s="19" t="str">
        <f>'Gruppe A'!V6</f>
        <v>:</v>
      </c>
      <c r="V15" s="153">
        <v>11</v>
      </c>
      <c r="W15" s="19" t="str">
        <f>'Gruppe A'!AB6</f>
        <v>]</v>
      </c>
      <c r="X15" s="19"/>
      <c r="Y15" s="19"/>
      <c r="Z15" s="6"/>
      <c r="AA15" s="53"/>
      <c r="AB15" s="6"/>
      <c r="AC15" s="62" t="str">
        <f>'Gruppe A'!AT10</f>
        <v>3.</v>
      </c>
      <c r="AD15" s="62" t="str">
        <f>'Gruppe A'!AU10</f>
        <v>SHS Faistenau weibl</v>
      </c>
      <c r="AE15" s="63">
        <f>'Gruppe A'!AV10</f>
        <v>3</v>
      </c>
      <c r="AF15" s="64">
        <f>'Gruppe A'!AW10</f>
        <v>1</v>
      </c>
      <c r="AG15" s="64">
        <f>'Gruppe A'!AX10</f>
        <v>0</v>
      </c>
      <c r="AH15" s="64">
        <f>'Gruppe A'!AY10</f>
        <v>2</v>
      </c>
      <c r="AI15" s="62">
        <f>'Gruppe A'!AZ10</f>
        <v>2</v>
      </c>
      <c r="AJ15" s="63" t="str">
        <f>'Gruppe A'!BA10</f>
        <v>/</v>
      </c>
      <c r="AK15" s="62">
        <f>'Gruppe A'!BB10</f>
        <v>4</v>
      </c>
      <c r="AL15" s="65">
        <f>'Gruppe A'!BC10</f>
        <v>-2</v>
      </c>
      <c r="AM15" s="62">
        <f>'Gruppe A'!BD10</f>
        <v>52</v>
      </c>
      <c r="AN15" s="63" t="str">
        <f>'Gruppe A'!BE10</f>
        <v>:</v>
      </c>
      <c r="AO15" s="62">
        <f>'Gruppe A'!BF10</f>
        <v>64</v>
      </c>
      <c r="AP15" s="65">
        <f>'Gruppe A'!BG10</f>
        <v>-12</v>
      </c>
      <c r="AQ15" s="66">
        <f>'Gruppe A'!BH10</f>
        <v>2</v>
      </c>
      <c r="AR15" s="53"/>
    </row>
    <row r="16" spans="1:44" s="22" customFormat="1" ht="18.75" customHeight="1">
      <c r="A16" s="154">
        <v>6</v>
      </c>
      <c r="B16" s="154">
        <v>1</v>
      </c>
      <c r="C16" s="150" t="str">
        <f>'Gruppe A'!D7</f>
        <v>A6</v>
      </c>
      <c r="D16" s="67" t="str">
        <f>'Gruppe A'!E7</f>
        <v>VS Seekirchen weibl</v>
      </c>
      <c r="E16" s="19" t="str">
        <f>'Gruppe A'!F7</f>
        <v>:</v>
      </c>
      <c r="F16" s="67" t="str">
        <f>'Gruppe A'!G7</f>
        <v>SHS Faistenau weibl</v>
      </c>
      <c r="G16" s="19">
        <f>'Gruppe A'!H7</f>
        <v>0</v>
      </c>
      <c r="H16" s="19" t="str">
        <f>'Gruppe A'!I7</f>
        <v>/</v>
      </c>
      <c r="I16" s="19">
        <f>'Gruppe A'!J7</f>
        <v>2</v>
      </c>
      <c r="J16" s="19" t="str">
        <f>'Gruppe A'!K7</f>
        <v>(</v>
      </c>
      <c r="K16" s="151">
        <f>'Gruppe A'!L7</f>
        <v>20</v>
      </c>
      <c r="L16" s="19" t="str">
        <f>'Gruppe A'!M7</f>
        <v>:</v>
      </c>
      <c r="M16" s="152">
        <f>'Gruppe A'!N7</f>
        <v>24</v>
      </c>
      <c r="N16" s="67" t="str">
        <f>'Gruppe A'!O7</f>
        <v>)</v>
      </c>
      <c r="O16" s="19" t="str">
        <f>'Gruppe A'!P7</f>
        <v>[</v>
      </c>
      <c r="P16" s="153">
        <v>9</v>
      </c>
      <c r="Q16" s="19" t="str">
        <f>'Gruppe A'!R7</f>
        <v>:</v>
      </c>
      <c r="R16" s="153">
        <v>11</v>
      </c>
      <c r="S16" s="19" t="str">
        <f>'Gruppe A'!T7</f>
        <v>,</v>
      </c>
      <c r="T16" s="153">
        <v>11</v>
      </c>
      <c r="U16" s="19" t="str">
        <f>'Gruppe A'!V7</f>
        <v>:</v>
      </c>
      <c r="V16" s="153">
        <v>13</v>
      </c>
      <c r="W16" s="19" t="str">
        <f>'Gruppe A'!AB7</f>
        <v>]</v>
      </c>
      <c r="X16" s="19"/>
      <c r="Y16" s="19"/>
      <c r="Z16" s="6"/>
      <c r="AA16" s="53"/>
      <c r="AB16" s="6"/>
      <c r="AC16" s="62" t="str">
        <f>'Gruppe A'!AT11</f>
        <v>4.</v>
      </c>
      <c r="AD16" s="62" t="str">
        <f>'Gruppe A'!AU11</f>
        <v>VS Seekirchen weibl</v>
      </c>
      <c r="AE16" s="63">
        <f>'Gruppe A'!AV11</f>
        <v>3</v>
      </c>
      <c r="AF16" s="64">
        <f>'Gruppe A'!AW11</f>
        <v>0</v>
      </c>
      <c r="AG16" s="64">
        <f>'Gruppe A'!AX11</f>
        <v>0</v>
      </c>
      <c r="AH16" s="64">
        <f>'Gruppe A'!AY11</f>
        <v>3</v>
      </c>
      <c r="AI16" s="62">
        <f>'Gruppe A'!AZ11</f>
        <v>0</v>
      </c>
      <c r="AJ16" s="63" t="str">
        <f>'Gruppe A'!BA11</f>
        <v>/</v>
      </c>
      <c r="AK16" s="62">
        <f>'Gruppe A'!BB11</f>
        <v>6</v>
      </c>
      <c r="AL16" s="65">
        <f>'Gruppe A'!BC11</f>
        <v>-6</v>
      </c>
      <c r="AM16" s="62">
        <f>'Gruppe A'!BD11</f>
        <v>46</v>
      </c>
      <c r="AN16" s="63" t="str">
        <f>'Gruppe A'!BE11</f>
        <v>:</v>
      </c>
      <c r="AO16" s="62">
        <f>'Gruppe A'!BF11</f>
        <v>68</v>
      </c>
      <c r="AP16" s="65">
        <f>'Gruppe A'!BG11</f>
        <v>-22</v>
      </c>
      <c r="AQ16" s="66">
        <f>'Gruppe A'!BH11</f>
        <v>0</v>
      </c>
      <c r="AR16" s="53"/>
    </row>
    <row r="17" spans="1:44" s="22" customFormat="1" ht="18.75" customHeight="1">
      <c r="A17" s="154"/>
      <c r="B17" s="154"/>
      <c r="C17" s="56" t="s">
        <v>8</v>
      </c>
      <c r="D17" s="154"/>
      <c r="E17" s="19"/>
      <c r="F17" s="154"/>
      <c r="G17" s="149"/>
      <c r="H17" s="155" t="s">
        <v>3</v>
      </c>
      <c r="I17" s="156"/>
      <c r="J17" s="156"/>
      <c r="K17" s="149"/>
      <c r="L17" s="155" t="s">
        <v>4</v>
      </c>
      <c r="M17" s="156"/>
      <c r="N17" s="156"/>
      <c r="O17" s="155"/>
      <c r="P17" s="149"/>
      <c r="Q17" s="155" t="s">
        <v>5</v>
      </c>
      <c r="R17" s="156"/>
      <c r="S17" s="155"/>
      <c r="T17" s="149"/>
      <c r="U17" s="155" t="s">
        <v>6</v>
      </c>
      <c r="V17" s="156"/>
      <c r="W17" s="19"/>
      <c r="X17" s="19"/>
      <c r="Y17" s="19"/>
      <c r="Z17" s="6"/>
      <c r="AA17" s="53"/>
      <c r="AB17" s="6"/>
      <c r="AR17" s="53"/>
    </row>
    <row r="18" spans="1:43" s="22" customFormat="1" ht="18.75" customHeight="1">
      <c r="A18" s="154">
        <v>1</v>
      </c>
      <c r="B18" s="154">
        <v>2</v>
      </c>
      <c r="C18" s="150" t="str">
        <f>'Gruppe B'!D2</f>
        <v>B7</v>
      </c>
      <c r="D18" s="67" t="str">
        <f>'Gruppe B'!E2</f>
        <v>CD Gymnasium Salzburg </v>
      </c>
      <c r="E18" s="19" t="str">
        <f>'Gruppe B'!F2</f>
        <v>:</v>
      </c>
      <c r="F18" s="67" t="str">
        <f>'Gruppe B'!G2</f>
        <v>SHS Faistenau 1</v>
      </c>
      <c r="G18" s="19">
        <f>'Gruppe B'!H2</f>
        <v>2</v>
      </c>
      <c r="H18" s="19" t="str">
        <f>'Gruppe B'!I2</f>
        <v>/</v>
      </c>
      <c r="I18" s="19">
        <f>'Gruppe B'!J2</f>
        <v>0</v>
      </c>
      <c r="J18" s="19" t="str">
        <f>'Gruppe B'!K2</f>
        <v>(</v>
      </c>
      <c r="K18" s="151">
        <f>'Gruppe B'!L2</f>
        <v>22</v>
      </c>
      <c r="L18" s="19" t="str">
        <f>'Gruppe B'!M2</f>
        <v>:</v>
      </c>
      <c r="M18" s="152">
        <f>'Gruppe B'!N2</f>
        <v>13</v>
      </c>
      <c r="N18" s="67" t="str">
        <f>'Gruppe B'!O2</f>
        <v>)</v>
      </c>
      <c r="O18" s="19" t="str">
        <f>'Gruppe B'!P2</f>
        <v>[</v>
      </c>
      <c r="P18" s="153">
        <v>11</v>
      </c>
      <c r="Q18" s="19" t="str">
        <f>'Gruppe B'!R2</f>
        <v>:</v>
      </c>
      <c r="R18" s="153">
        <v>7</v>
      </c>
      <c r="S18" s="19" t="str">
        <f>'Gruppe B'!T2</f>
        <v>,</v>
      </c>
      <c r="T18" s="153">
        <v>11</v>
      </c>
      <c r="U18" s="19" t="str">
        <f>'Gruppe B'!V2</f>
        <v>:</v>
      </c>
      <c r="V18" s="153">
        <v>6</v>
      </c>
      <c r="W18" s="19" t="str">
        <f>'Gruppe A'!AB2</f>
        <v>]</v>
      </c>
      <c r="X18" s="19"/>
      <c r="Y18" s="19"/>
      <c r="Z18" s="6"/>
      <c r="AA18" s="53"/>
      <c r="AB18" s="6"/>
      <c r="AC18" s="56" t="s">
        <v>9</v>
      </c>
      <c r="AD18" s="12"/>
      <c r="AE18" s="6"/>
      <c r="AF18" s="55"/>
      <c r="AG18" s="55"/>
      <c r="AH18" s="55"/>
      <c r="AI18" s="6"/>
      <c r="AJ18" s="6"/>
      <c r="AK18" s="6"/>
      <c r="AN18" s="6"/>
      <c r="AQ18" s="19"/>
    </row>
    <row r="19" spans="1:43" s="22" customFormat="1" ht="18.75" customHeight="1">
      <c r="A19" s="154">
        <v>3</v>
      </c>
      <c r="B19" s="154">
        <v>2</v>
      </c>
      <c r="C19" s="150" t="str">
        <f>'Gruppe B'!D3</f>
        <v>B8</v>
      </c>
      <c r="D19" s="67" t="str">
        <f>'Gruppe B'!E3</f>
        <v>CD Gymnasium Salzburg </v>
      </c>
      <c r="E19" s="19" t="str">
        <f>'Gruppe B'!F3</f>
        <v>:</v>
      </c>
      <c r="F19" s="67" t="str">
        <f>'Gruppe B'!G3</f>
        <v>VS Seekirchen 2</v>
      </c>
      <c r="G19" s="19">
        <f>'Gruppe B'!H3</f>
        <v>2</v>
      </c>
      <c r="H19" s="19" t="str">
        <f>'Gruppe B'!I3</f>
        <v>/</v>
      </c>
      <c r="I19" s="19">
        <f>'Gruppe B'!J3</f>
        <v>0</v>
      </c>
      <c r="J19" s="19" t="str">
        <f>'Gruppe B'!K3</f>
        <v>(</v>
      </c>
      <c r="K19" s="151">
        <f>'Gruppe B'!L3</f>
        <v>22</v>
      </c>
      <c r="L19" s="19" t="str">
        <f>'Gruppe B'!M3</f>
        <v>:</v>
      </c>
      <c r="M19" s="152">
        <f>'Gruppe B'!N3</f>
        <v>7</v>
      </c>
      <c r="N19" s="67" t="str">
        <f>'Gruppe B'!O3</f>
        <v>)</v>
      </c>
      <c r="O19" s="19" t="str">
        <f>'Gruppe B'!P4</f>
        <v>[</v>
      </c>
      <c r="P19" s="153">
        <v>11</v>
      </c>
      <c r="Q19" s="19" t="str">
        <f>'Gruppe B'!R4</f>
        <v>:</v>
      </c>
      <c r="R19" s="153">
        <v>3</v>
      </c>
      <c r="S19" s="19" t="str">
        <f>'Gruppe B'!T4</f>
        <v>,</v>
      </c>
      <c r="T19" s="153">
        <v>11</v>
      </c>
      <c r="U19" s="19" t="str">
        <f>'Gruppe B'!V3</f>
        <v>:</v>
      </c>
      <c r="V19" s="153">
        <v>4</v>
      </c>
      <c r="W19" s="19" t="str">
        <f>'Gruppe B'!AB2</f>
        <v>]</v>
      </c>
      <c r="X19" s="19"/>
      <c r="Y19" s="19"/>
      <c r="Z19" s="6"/>
      <c r="AA19" s="6"/>
      <c r="AB19" s="6"/>
      <c r="AC19" s="62" t="str">
        <f>'Gruppe B'!AT8</f>
        <v>1.</v>
      </c>
      <c r="AD19" s="62" t="str">
        <f>'Gruppe B'!AU8</f>
        <v>CD Gymnasium Salzburg </v>
      </c>
      <c r="AE19" s="63">
        <f>'Gruppe B'!AV8</f>
        <v>2</v>
      </c>
      <c r="AF19" s="64">
        <f>'Gruppe B'!AW8</f>
        <v>2</v>
      </c>
      <c r="AG19" s="64">
        <f>'Gruppe B'!AX8</f>
        <v>0</v>
      </c>
      <c r="AH19" s="64">
        <f>'Gruppe B'!AY8</f>
        <v>0</v>
      </c>
      <c r="AI19" s="62">
        <f>'Gruppe B'!AZ8</f>
        <v>4</v>
      </c>
      <c r="AJ19" s="63" t="str">
        <f>'Gruppe B'!BA8</f>
        <v>/</v>
      </c>
      <c r="AK19" s="62">
        <f>'Gruppe B'!BB8</f>
        <v>0</v>
      </c>
      <c r="AL19" s="65">
        <f>'Gruppe B'!BC8</f>
        <v>4</v>
      </c>
      <c r="AM19" s="62">
        <f>'Gruppe B'!BD8</f>
        <v>44</v>
      </c>
      <c r="AN19" s="63" t="str">
        <f>'Gruppe B'!BE8</f>
        <v>:</v>
      </c>
      <c r="AO19" s="62">
        <f>'Gruppe B'!BF8</f>
        <v>20</v>
      </c>
      <c r="AP19" s="65">
        <f>'Gruppe B'!BG8</f>
        <v>24</v>
      </c>
      <c r="AQ19" s="66">
        <f>'Gruppe B'!BH8</f>
        <v>4</v>
      </c>
    </row>
    <row r="20" spans="1:43" s="22" customFormat="1" ht="18.75" customHeight="1">
      <c r="A20" s="154">
        <v>5</v>
      </c>
      <c r="B20" s="154">
        <v>2</v>
      </c>
      <c r="C20" s="150" t="str">
        <f>'Gruppe B'!D4</f>
        <v>B9</v>
      </c>
      <c r="D20" s="67" t="str">
        <f>'Gruppe B'!E4</f>
        <v>SHS Faistenau 1</v>
      </c>
      <c r="E20" s="19" t="str">
        <f>'Gruppe B'!F4</f>
        <v>:</v>
      </c>
      <c r="F20" s="67" t="str">
        <f>'Gruppe B'!G4</f>
        <v>VS Seekirchen 2</v>
      </c>
      <c r="G20" s="19">
        <f>'Gruppe B'!H4</f>
        <v>1</v>
      </c>
      <c r="H20" s="19" t="str">
        <f>'Gruppe B'!I4</f>
        <v>/</v>
      </c>
      <c r="I20" s="19">
        <f>'Gruppe B'!J4</f>
        <v>1</v>
      </c>
      <c r="J20" s="19" t="str">
        <f>'Gruppe B'!K4</f>
        <v>(</v>
      </c>
      <c r="K20" s="151">
        <f>'Gruppe B'!L4</f>
        <v>27</v>
      </c>
      <c r="L20" s="19" t="str">
        <f>'Gruppe B'!M4</f>
        <v>:</v>
      </c>
      <c r="M20" s="152">
        <f>'Gruppe B'!N4</f>
        <v>27</v>
      </c>
      <c r="N20" s="67" t="str">
        <f>'Gruppe B'!O4</f>
        <v>)</v>
      </c>
      <c r="O20" s="157" t="s">
        <v>17</v>
      </c>
      <c r="P20" s="153">
        <v>13</v>
      </c>
      <c r="Q20" s="19" t="s">
        <v>13</v>
      </c>
      <c r="R20" s="153">
        <v>15</v>
      </c>
      <c r="S20" s="19" t="s">
        <v>18</v>
      </c>
      <c r="T20" s="153">
        <v>14</v>
      </c>
      <c r="U20" s="19" t="str">
        <f>'Gruppe B'!V4</f>
        <v>:</v>
      </c>
      <c r="V20" s="153">
        <v>12</v>
      </c>
      <c r="W20" s="19" t="str">
        <f>'Gruppe A'!AB7</f>
        <v>]</v>
      </c>
      <c r="X20" s="19"/>
      <c r="Y20" s="19"/>
      <c r="Z20" s="6"/>
      <c r="AA20" s="53"/>
      <c r="AB20" s="6"/>
      <c r="AC20" s="62" t="str">
        <f>'Gruppe B'!AT9</f>
        <v>2.</v>
      </c>
      <c r="AD20" s="62" t="str">
        <f>'Gruppe B'!AU9</f>
        <v>SHS Faistenau 1</v>
      </c>
      <c r="AE20" s="63">
        <f>'Gruppe B'!AV9</f>
        <v>2</v>
      </c>
      <c r="AF20" s="64">
        <f>'Gruppe B'!AW9</f>
        <v>0</v>
      </c>
      <c r="AG20" s="64">
        <f>'Gruppe B'!AX9</f>
        <v>1</v>
      </c>
      <c r="AH20" s="64">
        <f>'Gruppe B'!AY9</f>
        <v>1</v>
      </c>
      <c r="AI20" s="62">
        <f>'Gruppe B'!AZ9</f>
        <v>1</v>
      </c>
      <c r="AJ20" s="63" t="str">
        <f>'Gruppe B'!BA9</f>
        <v>/</v>
      </c>
      <c r="AK20" s="62">
        <f>'Gruppe B'!BB9</f>
        <v>3</v>
      </c>
      <c r="AL20" s="65">
        <f>'Gruppe B'!BC9</f>
        <v>-2</v>
      </c>
      <c r="AM20" s="62">
        <f>'Gruppe B'!BD9</f>
        <v>40</v>
      </c>
      <c r="AN20" s="63" t="str">
        <f>'Gruppe B'!BE9</f>
        <v>:</v>
      </c>
      <c r="AO20" s="62">
        <f>'Gruppe B'!BF9</f>
        <v>49</v>
      </c>
      <c r="AP20" s="65">
        <f>'Gruppe B'!BG9</f>
        <v>-9</v>
      </c>
      <c r="AQ20" s="66">
        <f>'Gruppe B'!BH9</f>
        <v>1</v>
      </c>
    </row>
    <row r="21" spans="3:43" s="22" customFormat="1" ht="18.75" customHeight="1">
      <c r="C21" s="11"/>
      <c r="D21" s="12"/>
      <c r="E21" s="6"/>
      <c r="F21" s="12"/>
      <c r="G21" s="19"/>
      <c r="H21" s="19"/>
      <c r="I21" s="19"/>
      <c r="J21" s="6"/>
      <c r="K21" s="57"/>
      <c r="L21" s="6"/>
      <c r="M21" s="58"/>
      <c r="N21" s="12"/>
      <c r="O21" s="6"/>
      <c r="P21" s="6"/>
      <c r="Q21" s="19"/>
      <c r="R21" s="6"/>
      <c r="S21" s="6"/>
      <c r="T21" s="6"/>
      <c r="U21" s="19"/>
      <c r="V21" s="6"/>
      <c r="W21" s="6"/>
      <c r="X21" s="6"/>
      <c r="Y21" s="19"/>
      <c r="Z21" s="6"/>
      <c r="AA21" s="53"/>
      <c r="AB21" s="6"/>
      <c r="AC21" s="62" t="str">
        <f>'Gruppe B'!AT10</f>
        <v>3.</v>
      </c>
      <c r="AD21" s="62" t="str">
        <f>'Gruppe B'!AU10</f>
        <v>VS Seekirchen 2</v>
      </c>
      <c r="AE21" s="63">
        <f>'Gruppe B'!AV10</f>
        <v>2</v>
      </c>
      <c r="AF21" s="64">
        <f>'Gruppe B'!AW10</f>
        <v>0</v>
      </c>
      <c r="AG21" s="64">
        <f>'Gruppe B'!AX10</f>
        <v>1</v>
      </c>
      <c r="AH21" s="64">
        <f>'Gruppe B'!AY10</f>
        <v>1</v>
      </c>
      <c r="AI21" s="62">
        <f>'Gruppe B'!AZ10</f>
        <v>1</v>
      </c>
      <c r="AJ21" s="63" t="str">
        <f>'Gruppe B'!BA10</f>
        <v>/</v>
      </c>
      <c r="AK21" s="62">
        <f>'Gruppe B'!BB10</f>
        <v>3</v>
      </c>
      <c r="AL21" s="65">
        <f>'Gruppe B'!BC10</f>
        <v>-2</v>
      </c>
      <c r="AM21" s="62">
        <f>'Gruppe B'!BD10</f>
        <v>34</v>
      </c>
      <c r="AN21" s="63" t="str">
        <f>'Gruppe B'!BE10</f>
        <v>:</v>
      </c>
      <c r="AO21" s="62">
        <f>'Gruppe B'!BF10</f>
        <v>49</v>
      </c>
      <c r="AP21" s="65">
        <f>'Gruppe B'!BG10</f>
        <v>-15</v>
      </c>
      <c r="AQ21" s="66">
        <f>'Gruppe B'!BH10</f>
        <v>1</v>
      </c>
    </row>
    <row r="22" spans="3:28" s="22" customFormat="1" ht="18.75" customHeight="1">
      <c r="C22" s="52" t="s">
        <v>10</v>
      </c>
      <c r="D22" s="12"/>
      <c r="E22" s="6"/>
      <c r="F22" s="12"/>
      <c r="G22" s="19"/>
      <c r="H22" s="19"/>
      <c r="I22" s="19"/>
      <c r="J22" s="6"/>
      <c r="K22" s="57"/>
      <c r="L22" s="6"/>
      <c r="M22" s="58"/>
      <c r="N22" s="12"/>
      <c r="O22" s="6"/>
      <c r="P22" s="6"/>
      <c r="Q22" s="19"/>
      <c r="R22" s="6"/>
      <c r="S22" s="6"/>
      <c r="T22" s="6"/>
      <c r="U22" s="19"/>
      <c r="V22" s="6"/>
      <c r="W22" s="6"/>
      <c r="X22" s="6"/>
      <c r="Y22" s="19"/>
      <c r="Z22" s="6"/>
      <c r="AA22" s="53"/>
      <c r="AB22" s="6"/>
    </row>
    <row r="23" spans="3:45" s="22" customFormat="1" ht="18.75" customHeight="1">
      <c r="C23" s="67" t="s">
        <v>104</v>
      </c>
      <c r="D23" s="12"/>
      <c r="E23" s="6"/>
      <c r="F23" s="12"/>
      <c r="G23" s="19"/>
      <c r="H23" s="19"/>
      <c r="I23" s="19"/>
      <c r="J23" s="6"/>
      <c r="K23" s="57"/>
      <c r="L23" s="6"/>
      <c r="M23" s="58"/>
      <c r="N23" s="12"/>
      <c r="O23" s="6"/>
      <c r="P23" s="6"/>
      <c r="Q23" s="19"/>
      <c r="R23" s="6"/>
      <c r="S23" s="6"/>
      <c r="T23" s="6"/>
      <c r="U23" s="19"/>
      <c r="V23" s="6"/>
      <c r="W23" s="6"/>
      <c r="X23" s="6"/>
      <c r="Y23" s="19"/>
      <c r="Z23" s="6"/>
      <c r="AA23" s="53"/>
      <c r="AB23" s="6"/>
      <c r="AS23" s="22" t="str">
        <f>IF(G24=I24,0,(IF(G24&lt;I24,D24,F24)))</f>
        <v>SHS Faistenau 2</v>
      </c>
    </row>
    <row r="24" spans="1:45" s="22" customFormat="1" ht="18.75" customHeight="1">
      <c r="A24" s="154">
        <v>6</v>
      </c>
      <c r="B24" s="154">
        <v>1</v>
      </c>
      <c r="C24" s="150">
        <v>10</v>
      </c>
      <c r="D24" s="154" t="str">
        <f>AD14</f>
        <v>SHS Faistenau 2</v>
      </c>
      <c r="E24" s="19" t="s">
        <v>13</v>
      </c>
      <c r="F24" s="154" t="str">
        <f>AD21</f>
        <v>VS Seekirchen 2</v>
      </c>
      <c r="G24" s="20">
        <f>(IF(P24&gt;R24,1,0))+(IF(T24&gt;V24,1,0))+(IF(X24&gt;Z24,1,0))</f>
        <v>0</v>
      </c>
      <c r="H24" s="21" t="s">
        <v>14</v>
      </c>
      <c r="I24" s="20">
        <f>(IF(P24&lt;R24,1,0))+(IF(T24&lt;V24,1,0))+(IF(X24&lt;Z24,1,0))</f>
        <v>2</v>
      </c>
      <c r="J24" s="159" t="s">
        <v>15</v>
      </c>
      <c r="K24" s="160">
        <f>P24+T24+X24</f>
        <v>16</v>
      </c>
      <c r="L24" s="21" t="s">
        <v>13</v>
      </c>
      <c r="M24" s="161">
        <f>R24+V24+Z24</f>
        <v>23</v>
      </c>
      <c r="N24" s="67" t="s">
        <v>16</v>
      </c>
      <c r="O24" s="157" t="s">
        <v>17</v>
      </c>
      <c r="P24" s="158">
        <v>10</v>
      </c>
      <c r="Q24" s="7" t="s">
        <v>13</v>
      </c>
      <c r="R24" s="158">
        <v>12</v>
      </c>
      <c r="S24" s="157" t="s">
        <v>18</v>
      </c>
      <c r="T24" s="158">
        <v>6</v>
      </c>
      <c r="U24" s="7" t="s">
        <v>13</v>
      </c>
      <c r="V24" s="158">
        <v>11</v>
      </c>
      <c r="W24" s="157" t="s">
        <v>18</v>
      </c>
      <c r="X24" s="158"/>
      <c r="Y24" s="7" t="s">
        <v>13</v>
      </c>
      <c r="Z24" s="158"/>
      <c r="AA24" s="20" t="s">
        <v>19</v>
      </c>
      <c r="AB24" s="19"/>
      <c r="AS24" s="22" t="str">
        <f>IF((AE13+AE14+AE15+AE16)=12,AD16,0)</f>
        <v>VS Seekirchen weibl</v>
      </c>
    </row>
    <row r="25" spans="1:45" s="22" customFormat="1" ht="18.75" customHeight="1">
      <c r="A25" s="154">
        <v>7</v>
      </c>
      <c r="B25" s="154">
        <v>2</v>
      </c>
      <c r="C25" s="150">
        <v>11</v>
      </c>
      <c r="D25" s="154" t="str">
        <f>AD15</f>
        <v>SHS Faistenau weibl</v>
      </c>
      <c r="E25" s="19" t="s">
        <v>13</v>
      </c>
      <c r="F25" s="154" t="str">
        <f>AD20</f>
        <v>SHS Faistenau 1</v>
      </c>
      <c r="G25" s="20">
        <f>(IF(P25&gt;R25,1,0))+(IF(T25&gt;V25,1,0))+(IF(X25&gt;Z25,1,0))</f>
        <v>0</v>
      </c>
      <c r="H25" s="21" t="s">
        <v>14</v>
      </c>
      <c r="I25" s="20">
        <f>(IF(P25&lt;R25,1,0))+(IF(T25&lt;V25,1,0))+(IF(X25&lt;Z25,1,0))</f>
        <v>2</v>
      </c>
      <c r="J25" s="159" t="s">
        <v>15</v>
      </c>
      <c r="K25" s="160">
        <f>P25+T25+X25</f>
        <v>10</v>
      </c>
      <c r="L25" s="21" t="s">
        <v>13</v>
      </c>
      <c r="M25" s="161">
        <f>R25+V25+Z25</f>
        <v>22</v>
      </c>
      <c r="N25" s="67" t="s">
        <v>16</v>
      </c>
      <c r="O25" s="157" t="s">
        <v>17</v>
      </c>
      <c r="P25" s="158">
        <v>6</v>
      </c>
      <c r="Q25" s="7" t="s">
        <v>13</v>
      </c>
      <c r="R25" s="158">
        <v>11</v>
      </c>
      <c r="S25" s="157" t="s">
        <v>18</v>
      </c>
      <c r="T25" s="158">
        <v>4</v>
      </c>
      <c r="U25" s="7" t="s">
        <v>13</v>
      </c>
      <c r="V25" s="158">
        <v>11</v>
      </c>
      <c r="W25" s="157" t="s">
        <v>18</v>
      </c>
      <c r="X25" s="158"/>
      <c r="Y25" s="7" t="s">
        <v>13</v>
      </c>
      <c r="Z25" s="158"/>
      <c r="AA25" s="20" t="s">
        <v>19</v>
      </c>
      <c r="AB25" s="19"/>
      <c r="AS25" s="22" t="str">
        <f>IF(G25=I25,0,(IF(G25&lt;I25,D25,F25)))</f>
        <v>SHS Faistenau weibl</v>
      </c>
    </row>
    <row r="26" spans="3:43" s="22" customFormat="1" ht="18.75" customHeight="1">
      <c r="C26" s="53"/>
      <c r="E26" s="19"/>
      <c r="G26" s="6"/>
      <c r="H26" s="6"/>
      <c r="I26" s="6"/>
      <c r="J26" s="10"/>
      <c r="K26" s="11"/>
      <c r="L26" s="6"/>
      <c r="M26" s="13"/>
      <c r="N26" s="12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/>
      <c r="AD26" s="69" t="s">
        <v>131</v>
      </c>
      <c r="AE26" s="70"/>
      <c r="AG26"/>
      <c r="AH26"/>
      <c r="AI26"/>
      <c r="AJ26"/>
      <c r="AK26"/>
      <c r="AL26"/>
      <c r="AM26"/>
      <c r="AN26"/>
      <c r="AO26"/>
      <c r="AP26"/>
      <c r="AQ26"/>
    </row>
    <row r="27" spans="3:43" s="22" customFormat="1" ht="18.75" customHeight="1">
      <c r="C27" s="67" t="s">
        <v>76</v>
      </c>
      <c r="E27" s="19"/>
      <c r="G27" s="17"/>
      <c r="H27" s="17" t="s">
        <v>3</v>
      </c>
      <c r="I27" s="17"/>
      <c r="J27" s="17"/>
      <c r="K27" s="17"/>
      <c r="L27" s="17" t="s">
        <v>11</v>
      </c>
      <c r="M27" s="17"/>
      <c r="N27" s="17"/>
      <c r="O27" s="17"/>
      <c r="P27" s="17"/>
      <c r="Q27" s="17" t="s">
        <v>5</v>
      </c>
      <c r="R27" s="17"/>
      <c r="S27" s="17"/>
      <c r="T27" s="17"/>
      <c r="U27" s="17" t="s">
        <v>6</v>
      </c>
      <c r="V27" s="17"/>
      <c r="W27" s="17"/>
      <c r="X27" s="17"/>
      <c r="Y27" s="17" t="s">
        <v>12</v>
      </c>
      <c r="Z27" s="17"/>
      <c r="AA27" s="6"/>
      <c r="AB27" s="6"/>
      <c r="AC27" s="68"/>
      <c r="AD27" s="71"/>
      <c r="AE27" s="72" t="s">
        <v>21</v>
      </c>
      <c r="AF27" s="71" t="str">
        <f>IF(G40=I40,0,(IF(G40&gt;I40,D40,F40)))</f>
        <v>CD Gymnasium Salzburg </v>
      </c>
      <c r="AG27" s="46"/>
      <c r="AH27" s="46"/>
      <c r="AI27" s="2"/>
      <c r="AJ27" s="2"/>
      <c r="AK27" s="2"/>
      <c r="AL27" s="3"/>
      <c r="AM27" s="3"/>
      <c r="AN27" s="2"/>
      <c r="AO27" s="3"/>
      <c r="AP27" s="3"/>
      <c r="AQ27" s="21"/>
    </row>
    <row r="28" spans="1:43" s="22" customFormat="1" ht="18.75" customHeight="1">
      <c r="A28" s="154">
        <v>9</v>
      </c>
      <c r="B28" s="154">
        <v>3</v>
      </c>
      <c r="C28" s="150">
        <v>12</v>
      </c>
      <c r="D28" s="67" t="str">
        <f>'Gruppe 5-7'!E2</f>
        <v>SHS Faistenau 2</v>
      </c>
      <c r="E28" s="67" t="str">
        <f>'Gruppe 5-7'!F2</f>
        <v>:</v>
      </c>
      <c r="F28" s="67" t="str">
        <f>'Gruppe 5-7'!G2</f>
        <v>VS Seekirchen weibl</v>
      </c>
      <c r="G28" s="20">
        <f>'Gruppe 5-7'!H2</f>
        <v>2</v>
      </c>
      <c r="H28" s="20" t="str">
        <f>'Gruppe 5-7'!I2</f>
        <v>/</v>
      </c>
      <c r="I28" s="20">
        <f>'Gruppe 5-7'!J2</f>
        <v>0</v>
      </c>
      <c r="J28" s="20" t="str">
        <f>'Gruppe 5-7'!K2</f>
        <v>(</v>
      </c>
      <c r="K28" s="20">
        <f>'Gruppe 5-7'!L2</f>
        <v>22</v>
      </c>
      <c r="L28" s="20" t="str">
        <f>'Gruppe 5-7'!M2</f>
        <v>:</v>
      </c>
      <c r="M28" s="20">
        <f>'Gruppe 5-7'!N2</f>
        <v>12</v>
      </c>
      <c r="N28" s="67" t="s">
        <v>16</v>
      </c>
      <c r="O28" s="157" t="s">
        <v>17</v>
      </c>
      <c r="P28" s="158">
        <v>11</v>
      </c>
      <c r="Q28" s="7" t="s">
        <v>13</v>
      </c>
      <c r="R28" s="158">
        <v>6</v>
      </c>
      <c r="S28" s="157" t="s">
        <v>18</v>
      </c>
      <c r="T28" s="158">
        <v>11</v>
      </c>
      <c r="U28" s="7" t="s">
        <v>13</v>
      </c>
      <c r="V28" s="158">
        <v>6</v>
      </c>
      <c r="W28" s="157" t="s">
        <v>18</v>
      </c>
      <c r="X28" s="158"/>
      <c r="Y28" s="7" t="s">
        <v>13</v>
      </c>
      <c r="Z28" s="158"/>
      <c r="AA28" s="20" t="s">
        <v>19</v>
      </c>
      <c r="AB28" s="6"/>
      <c r="AC28" s="10"/>
      <c r="AD28" s="6"/>
      <c r="AE28" s="72" t="s">
        <v>22</v>
      </c>
      <c r="AF28" s="71" t="str">
        <f>IF(G40=I40,0,(IF(G40&lt;I40,D40,F40)))</f>
        <v>VS Seekirchen 1</v>
      </c>
      <c r="AG28" s="55"/>
      <c r="AH28" s="55"/>
      <c r="AI28" s="6"/>
      <c r="AJ28" s="6"/>
      <c r="AK28" s="6"/>
      <c r="AL28" s="10"/>
      <c r="AM28" s="10"/>
      <c r="AN28" s="6"/>
      <c r="AO28" s="10"/>
      <c r="AP28" s="10"/>
      <c r="AQ28" s="19"/>
    </row>
    <row r="29" spans="1:43" s="22" customFormat="1" ht="18.75" customHeight="1">
      <c r="A29" s="154">
        <v>8</v>
      </c>
      <c r="B29" s="154">
        <v>2</v>
      </c>
      <c r="C29" s="150">
        <v>15</v>
      </c>
      <c r="D29" s="67" t="str">
        <f>'Gruppe 5-7'!E3</f>
        <v>SHS Faistenau 2</v>
      </c>
      <c r="E29" s="67" t="str">
        <f>'Gruppe 5-7'!F3</f>
        <v>:</v>
      </c>
      <c r="F29" s="67" t="str">
        <f>'Gruppe 5-7'!G3</f>
        <v>SHS Faistenau weibl</v>
      </c>
      <c r="G29" s="20">
        <f>'Gruppe 5-7'!H3</f>
        <v>2</v>
      </c>
      <c r="H29" s="20" t="str">
        <f>'Gruppe 5-7'!I3</f>
        <v>/</v>
      </c>
      <c r="I29" s="20">
        <f>'Gruppe 5-7'!J3</f>
        <v>0</v>
      </c>
      <c r="J29" s="20" t="str">
        <f>'Gruppe 5-7'!K3</f>
        <v>(</v>
      </c>
      <c r="K29" s="20">
        <f>'Gruppe 5-7'!L3</f>
        <v>22</v>
      </c>
      <c r="L29" s="20" t="str">
        <f>'Gruppe 5-7'!M3</f>
        <v>:</v>
      </c>
      <c r="M29" s="20">
        <f>'Gruppe 5-7'!N3</f>
        <v>11</v>
      </c>
      <c r="N29" s="67" t="s">
        <v>16</v>
      </c>
      <c r="O29" s="157" t="s">
        <v>17</v>
      </c>
      <c r="P29" s="158">
        <v>11</v>
      </c>
      <c r="Q29" s="7" t="s">
        <v>13</v>
      </c>
      <c r="R29" s="158">
        <v>8</v>
      </c>
      <c r="S29" s="157" t="s">
        <v>18</v>
      </c>
      <c r="T29" s="158">
        <v>11</v>
      </c>
      <c r="U29" s="7" t="s">
        <v>13</v>
      </c>
      <c r="V29" s="158">
        <v>3</v>
      </c>
      <c r="W29" s="157" t="s">
        <v>18</v>
      </c>
      <c r="X29" s="158"/>
      <c r="Y29" s="7" t="s">
        <v>13</v>
      </c>
      <c r="Z29" s="158"/>
      <c r="AA29" s="20" t="s">
        <v>19</v>
      </c>
      <c r="AB29" s="154"/>
      <c r="AD29" s="6"/>
      <c r="AE29" s="72" t="s">
        <v>23</v>
      </c>
      <c r="AF29" s="71" t="str">
        <f>IF(G38=I38,0,(IF(G38&gt;I38,D38,F38)))</f>
        <v>VS Seekirchen 2</v>
      </c>
      <c r="AG29" s="55"/>
      <c r="AH29" s="55"/>
      <c r="AI29" s="6"/>
      <c r="AJ29" s="6"/>
      <c r="AK29" s="6"/>
      <c r="AL29" s="10"/>
      <c r="AM29" s="10"/>
      <c r="AN29" s="6"/>
      <c r="AO29" s="10"/>
      <c r="AP29" s="10"/>
      <c r="AQ29" s="19"/>
    </row>
    <row r="30" spans="1:43" s="22" customFormat="1" ht="18.75" customHeight="1">
      <c r="A30" s="22">
        <v>10</v>
      </c>
      <c r="B30" s="22">
        <v>2</v>
      </c>
      <c r="C30" s="11">
        <v>17</v>
      </c>
      <c r="D30" s="12" t="str">
        <f>'Gruppe 5-7'!E4</f>
        <v>VS Seekirchen weibl</v>
      </c>
      <c r="E30" s="12" t="str">
        <f>'Gruppe 5-7'!F4</f>
        <v>:</v>
      </c>
      <c r="F30" s="12" t="str">
        <f>'Gruppe 5-7'!G4</f>
        <v>SHS Faistenau weibl</v>
      </c>
      <c r="G30" s="20">
        <f>'Gruppe 5-7'!H4</f>
        <v>2</v>
      </c>
      <c r="H30" s="20" t="str">
        <f>'Gruppe 5-7'!I4</f>
        <v>/</v>
      </c>
      <c r="I30" s="20">
        <f>'Gruppe 5-7'!J4</f>
        <v>1</v>
      </c>
      <c r="J30" s="1" t="str">
        <f>'Gruppe 5-7'!K4</f>
        <v>(</v>
      </c>
      <c r="K30" s="1">
        <f>'Gruppe 5-7'!L4</f>
        <v>32</v>
      </c>
      <c r="L30" s="1" t="str">
        <f>'Gruppe 5-7'!M4</f>
        <v>:</v>
      </c>
      <c r="M30" s="1">
        <f>'Gruppe 5-7'!N4</f>
        <v>26</v>
      </c>
      <c r="N30" s="12" t="s">
        <v>16</v>
      </c>
      <c r="O30" s="8" t="s">
        <v>17</v>
      </c>
      <c r="P30" s="75">
        <v>10</v>
      </c>
      <c r="Q30" s="7" t="s">
        <v>13</v>
      </c>
      <c r="R30" s="75">
        <v>12</v>
      </c>
      <c r="S30" s="8" t="s">
        <v>18</v>
      </c>
      <c r="T30" s="75">
        <v>11</v>
      </c>
      <c r="U30" s="7" t="s">
        <v>13</v>
      </c>
      <c r="V30" s="75">
        <v>6</v>
      </c>
      <c r="W30" s="8" t="s">
        <v>18</v>
      </c>
      <c r="X30" s="75">
        <v>11</v>
      </c>
      <c r="Y30" s="7" t="s">
        <v>13</v>
      </c>
      <c r="Z30" s="75">
        <v>8</v>
      </c>
      <c r="AA30" s="1" t="s">
        <v>19</v>
      </c>
      <c r="AD30" s="6"/>
      <c r="AE30" s="62" t="s">
        <v>24</v>
      </c>
      <c r="AF30" s="73" t="str">
        <f>IF(G38=I38,0,(IF(G38&lt;I38,D38,F38)))</f>
        <v>SHS Faistenau 1</v>
      </c>
      <c r="AG30" s="55"/>
      <c r="AH30" s="55"/>
      <c r="AI30" s="6"/>
      <c r="AJ30" s="6"/>
      <c r="AK30" s="6"/>
      <c r="AN30" s="6"/>
      <c r="AQ30" s="19"/>
    </row>
    <row r="31" spans="30:43" s="22" customFormat="1" ht="18.75" customHeight="1">
      <c r="AD31" s="6"/>
      <c r="AE31" s="62" t="s">
        <v>25</v>
      </c>
      <c r="AF31" s="73" t="str">
        <f>'Gruppe 5-7'!AU8</f>
        <v>SHS Faistenau 2</v>
      </c>
      <c r="AG31" s="55"/>
      <c r="AH31" s="55"/>
      <c r="AI31" s="6"/>
      <c r="AJ31" s="6"/>
      <c r="AK31" s="6"/>
      <c r="AN31" s="6"/>
      <c r="AQ31" s="19"/>
    </row>
    <row r="32" spans="3:43" s="22" customFormat="1" ht="18.75" customHeight="1">
      <c r="C32" s="67" t="s">
        <v>20</v>
      </c>
      <c r="E32" s="19"/>
      <c r="G32" s="19"/>
      <c r="H32" s="19"/>
      <c r="I32" s="19"/>
      <c r="J32" s="10"/>
      <c r="K32" s="11"/>
      <c r="L32" s="6"/>
      <c r="M32" s="13"/>
      <c r="N32" s="12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D32" s="6"/>
      <c r="AE32" s="62" t="s">
        <v>26</v>
      </c>
      <c r="AF32" s="73" t="str">
        <f>'Gruppe 5-7'!AU9</f>
        <v>VS Seekirchen weibl</v>
      </c>
      <c r="AG32" s="55"/>
      <c r="AH32" s="55"/>
      <c r="AI32" s="6"/>
      <c r="AJ32" s="6"/>
      <c r="AK32" s="6"/>
      <c r="AN32" s="6"/>
      <c r="AQ32" s="19"/>
    </row>
    <row r="33" spans="1:43" s="22" customFormat="1" ht="18.75" customHeight="1">
      <c r="A33" s="154">
        <v>8</v>
      </c>
      <c r="B33" s="154">
        <v>2</v>
      </c>
      <c r="C33" s="150">
        <v>13</v>
      </c>
      <c r="D33" s="154" t="str">
        <f>AD13</f>
        <v>VS Seekirchen 1</v>
      </c>
      <c r="E33" s="19" t="s">
        <v>13</v>
      </c>
      <c r="F33" s="154" t="str">
        <f>IF(G25=I25,0,(IF(G25&gt;I25,D25,F25)))</f>
        <v>SHS Faistenau 1</v>
      </c>
      <c r="G33" s="20">
        <f>(IF(P33&gt;R33,1,0))+(IF(T33&gt;V33,1,0))+(IF(X33&gt;Z33,1,0))</f>
        <v>2</v>
      </c>
      <c r="H33" s="21" t="s">
        <v>14</v>
      </c>
      <c r="I33" s="20">
        <f>(IF(P33&lt;R33,1,0))+(IF(T33&lt;V33,1,0))+(IF(X33&lt;Z33,1,0))</f>
        <v>0</v>
      </c>
      <c r="J33" s="159" t="s">
        <v>15</v>
      </c>
      <c r="K33" s="160">
        <f>P33+T33+X33</f>
        <v>22</v>
      </c>
      <c r="L33" s="21" t="s">
        <v>13</v>
      </c>
      <c r="M33" s="161">
        <f>R33+V33+Z33</f>
        <v>13</v>
      </c>
      <c r="N33" s="67" t="s">
        <v>16</v>
      </c>
      <c r="O33" s="157" t="s">
        <v>17</v>
      </c>
      <c r="P33" s="158">
        <v>11</v>
      </c>
      <c r="Q33" s="7" t="s">
        <v>13</v>
      </c>
      <c r="R33" s="158">
        <v>8</v>
      </c>
      <c r="S33" s="157" t="s">
        <v>18</v>
      </c>
      <c r="T33" s="158">
        <v>11</v>
      </c>
      <c r="U33" s="7" t="s">
        <v>13</v>
      </c>
      <c r="V33" s="158">
        <v>5</v>
      </c>
      <c r="W33" s="157" t="s">
        <v>18</v>
      </c>
      <c r="X33" s="158"/>
      <c r="Y33" s="7" t="s">
        <v>13</v>
      </c>
      <c r="Z33" s="158"/>
      <c r="AA33" s="20" t="s">
        <v>19</v>
      </c>
      <c r="AD33" s="6"/>
      <c r="AE33" s="62" t="s">
        <v>27</v>
      </c>
      <c r="AF33" s="73" t="str">
        <f>'Gruppe 5-7'!AU10</f>
        <v>SHS Faistenau weibl</v>
      </c>
      <c r="AG33" s="55"/>
      <c r="AH33" s="55"/>
      <c r="AI33" s="6"/>
      <c r="AJ33" s="6"/>
      <c r="AK33" s="6"/>
      <c r="AN33" s="6"/>
      <c r="AQ33" s="19"/>
    </row>
    <row r="34" spans="1:43" s="22" customFormat="1" ht="18.75" customHeight="1">
      <c r="A34" s="154">
        <v>8</v>
      </c>
      <c r="B34" s="154">
        <v>1</v>
      </c>
      <c r="C34" s="150">
        <v>14</v>
      </c>
      <c r="D34" s="154" t="str">
        <f>AD19</f>
        <v>CD Gymnasium Salzburg </v>
      </c>
      <c r="E34" s="19" t="s">
        <v>13</v>
      </c>
      <c r="F34" s="154" t="str">
        <f>IF(G24=I24,0,(IF(G24&gt;I24,D24,F24)))</f>
        <v>VS Seekirchen 2</v>
      </c>
      <c r="G34" s="20">
        <f>(IF(P34&gt;R34,1,0))+(IF(T34&gt;V34,1,0))+(IF(X34&gt;Z34,1,0))</f>
        <v>2</v>
      </c>
      <c r="H34" s="21" t="s">
        <v>14</v>
      </c>
      <c r="I34" s="20">
        <f>(IF(P34&lt;R34,1,0))+(IF(T34&lt;V34,1,0))+(IF(X34&lt;Z34,1,0))</f>
        <v>0</v>
      </c>
      <c r="J34" s="159" t="s">
        <v>15</v>
      </c>
      <c r="K34" s="160">
        <f>P34+T34+X34</f>
        <v>22</v>
      </c>
      <c r="L34" s="21" t="s">
        <v>13</v>
      </c>
      <c r="M34" s="161">
        <f>R34+V34+Z34</f>
        <v>12</v>
      </c>
      <c r="N34" s="67" t="s">
        <v>16</v>
      </c>
      <c r="O34" s="157" t="s">
        <v>17</v>
      </c>
      <c r="P34" s="158">
        <v>11</v>
      </c>
      <c r="Q34" s="7" t="s">
        <v>13</v>
      </c>
      <c r="R34" s="158">
        <v>7</v>
      </c>
      <c r="S34" s="157" t="s">
        <v>18</v>
      </c>
      <c r="T34" s="158">
        <v>11</v>
      </c>
      <c r="U34" s="7" t="s">
        <v>13</v>
      </c>
      <c r="V34" s="158">
        <v>5</v>
      </c>
      <c r="W34" s="157" t="s">
        <v>18</v>
      </c>
      <c r="X34" s="158"/>
      <c r="Y34" s="7" t="s">
        <v>13</v>
      </c>
      <c r="Z34" s="158"/>
      <c r="AA34" s="20" t="s">
        <v>19</v>
      </c>
      <c r="AE34" s="6"/>
      <c r="AF34" s="55"/>
      <c r="AG34" s="55"/>
      <c r="AH34" s="55"/>
      <c r="AI34" s="6"/>
      <c r="AJ34" s="6"/>
      <c r="AK34" s="6"/>
      <c r="AN34" s="6"/>
      <c r="AQ34" s="19"/>
    </row>
    <row r="35" spans="1:43" s="22" customFormat="1" ht="18.75" customHeight="1">
      <c r="A35" s="154"/>
      <c r="B35" s="154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D35" s="72" t="str">
        <f>IF(Datenblatt!A41&gt;1,Datenblatt!A41," ")</f>
        <v>Herzliche Gratulation dem Landesmeister!</v>
      </c>
      <c r="AE35" s="6"/>
      <c r="AF35" s="55"/>
      <c r="AG35" s="55"/>
      <c r="AH35" s="55"/>
      <c r="AI35" s="6"/>
      <c r="AJ35" s="6"/>
      <c r="AK35" s="6"/>
      <c r="AN35" s="6"/>
      <c r="AQ35" s="19"/>
    </row>
    <row r="36" spans="1:43" s="22" customFormat="1" ht="18.75" customHeight="1">
      <c r="A36" s="154"/>
      <c r="B36" s="154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D36" s="72" t="str">
        <f>IF(Datenblatt!A42&gt;1,Datenblatt!A42," ")</f>
        <v> </v>
      </c>
      <c r="AE36" s="6"/>
      <c r="AF36" s="55"/>
      <c r="AG36" s="55"/>
      <c r="AH36" s="55"/>
      <c r="AI36" s="6"/>
      <c r="AJ36" s="6"/>
      <c r="AK36" s="6"/>
      <c r="AN36" s="6"/>
      <c r="AQ36" s="19"/>
    </row>
    <row r="37" spans="1:43" s="22" customFormat="1" ht="18.75" customHeight="1">
      <c r="A37" s="154"/>
      <c r="B37" s="154"/>
      <c r="C37" s="67" t="s">
        <v>28</v>
      </c>
      <c r="D37" s="67"/>
      <c r="E37" s="19"/>
      <c r="F37" s="67"/>
      <c r="G37" s="19"/>
      <c r="H37" s="19"/>
      <c r="I37" s="19"/>
      <c r="J37" s="29"/>
      <c r="K37" s="150"/>
      <c r="L37" s="19"/>
      <c r="M37" s="163"/>
      <c r="N37" s="67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6"/>
      <c r="AC37" s="62"/>
      <c r="AD37" s="72" t="str">
        <f>IF(Datenblatt!A43&gt;1,Datenblatt!A43," ")</f>
        <v> </v>
      </c>
      <c r="AE37" s="6"/>
      <c r="AF37" s="55"/>
      <c r="AG37" s="55"/>
      <c r="AH37" s="55"/>
      <c r="AI37" s="6"/>
      <c r="AJ37" s="6"/>
      <c r="AK37" s="6"/>
      <c r="AN37" s="6"/>
      <c r="AQ37" s="19"/>
    </row>
    <row r="38" spans="1:44" s="22" customFormat="1" ht="18.75" customHeight="1">
      <c r="A38" s="154">
        <v>9</v>
      </c>
      <c r="B38" s="154">
        <v>1</v>
      </c>
      <c r="C38" s="150">
        <v>16</v>
      </c>
      <c r="D38" s="67" t="str">
        <f>IF(G33=I33,0,(IF(G33&lt;I33,D33,F33)))</f>
        <v>SHS Faistenau 1</v>
      </c>
      <c r="E38" s="19" t="s">
        <v>13</v>
      </c>
      <c r="F38" s="67" t="str">
        <f>IF(G34=I34,0,(IF(G34&lt;I34,D34,F34)))</f>
        <v>VS Seekirchen 2</v>
      </c>
      <c r="G38" s="20">
        <f>(IF(P38&gt;R38,1,0))+(IF(T38&gt;V38,1,0))+(IF(X38&gt;Z38,1,0))</f>
        <v>1</v>
      </c>
      <c r="H38" s="21" t="s">
        <v>14</v>
      </c>
      <c r="I38" s="20">
        <f>(IF(P38&lt;R38,1,0))+(IF(T38&lt;V38,1,0))+(IF(X38&lt;Z38,1,0))</f>
        <v>2</v>
      </c>
      <c r="J38" s="159" t="s">
        <v>15</v>
      </c>
      <c r="K38" s="160">
        <f>P38+T38+X38</f>
        <v>27</v>
      </c>
      <c r="L38" s="21" t="s">
        <v>13</v>
      </c>
      <c r="M38" s="161">
        <f>R38+V38+Z38</f>
        <v>30</v>
      </c>
      <c r="N38" s="67" t="s">
        <v>16</v>
      </c>
      <c r="O38" s="157" t="s">
        <v>17</v>
      </c>
      <c r="P38" s="158">
        <v>11</v>
      </c>
      <c r="Q38" s="7" t="s">
        <v>13</v>
      </c>
      <c r="R38" s="158">
        <v>8</v>
      </c>
      <c r="S38" s="157" t="s">
        <v>18</v>
      </c>
      <c r="T38" s="158">
        <v>9</v>
      </c>
      <c r="U38" s="7" t="s">
        <v>13</v>
      </c>
      <c r="V38" s="158">
        <v>11</v>
      </c>
      <c r="W38" s="157" t="s">
        <v>18</v>
      </c>
      <c r="X38" s="158">
        <v>7</v>
      </c>
      <c r="Y38" s="7" t="s">
        <v>13</v>
      </c>
      <c r="Z38" s="158">
        <v>11</v>
      </c>
      <c r="AA38" s="20" t="s">
        <v>19</v>
      </c>
      <c r="AB38" s="6"/>
      <c r="AC38" s="66"/>
      <c r="AD38" s="66"/>
      <c r="AE38" s="66" t="s">
        <v>130</v>
      </c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</row>
    <row r="39" spans="3:43" s="22" customFormat="1" ht="18.75" customHeight="1">
      <c r="C39" s="67" t="s">
        <v>29</v>
      </c>
      <c r="D39" s="12"/>
      <c r="E39" s="19"/>
      <c r="F39" s="12"/>
      <c r="G39" s="20"/>
      <c r="H39" s="19"/>
      <c r="I39" s="19"/>
      <c r="J39" s="10"/>
      <c r="K39" s="11"/>
      <c r="L39" s="6"/>
      <c r="M39" s="13"/>
      <c r="N39" s="1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53"/>
      <c r="AD39" s="62"/>
      <c r="AE39" s="19" t="s">
        <v>21</v>
      </c>
      <c r="AF39" s="71" t="s">
        <v>147</v>
      </c>
      <c r="AG39" s="164"/>
      <c r="AH39" s="164"/>
      <c r="AI39" s="19"/>
      <c r="AJ39" s="19"/>
      <c r="AK39" s="19"/>
      <c r="AL39" s="154"/>
      <c r="AN39" s="6"/>
      <c r="AQ39" s="19"/>
    </row>
    <row r="40" spans="1:44" s="22" customFormat="1" ht="18.75" customHeight="1">
      <c r="A40" s="22">
        <v>10</v>
      </c>
      <c r="B40" s="22">
        <v>1</v>
      </c>
      <c r="C40" s="11">
        <v>18</v>
      </c>
      <c r="D40" s="12" t="str">
        <f>IF(G33=I33,0,(IF(G33&gt;I33,D33,F33)))</f>
        <v>VS Seekirchen 1</v>
      </c>
      <c r="E40" s="19" t="s">
        <v>13</v>
      </c>
      <c r="F40" s="12" t="str">
        <f>IF(G34=I34,0,(IF(G34&gt;I34,D34,F34)))</f>
        <v>CD Gymnasium Salzburg </v>
      </c>
      <c r="G40" s="20">
        <f>(IF(P40&gt;R40,1,0))+(IF(T40&gt;V40,1,0))+(IF(X40&gt;Z40,1,0))</f>
        <v>0</v>
      </c>
      <c r="H40" s="21" t="s">
        <v>14</v>
      </c>
      <c r="I40" s="20">
        <f>(IF(P40&lt;R40,1,0))+(IF(T40&lt;V40,1,0))+(IF(X40&lt;Z40,1,0))</f>
        <v>2</v>
      </c>
      <c r="J40" s="3" t="s">
        <v>15</v>
      </c>
      <c r="K40" s="4">
        <f>P40+T40+X40</f>
        <v>21</v>
      </c>
      <c r="L40" s="2" t="s">
        <v>13</v>
      </c>
      <c r="M40" s="18">
        <f>R40+V40+Z40</f>
        <v>26</v>
      </c>
      <c r="N40" s="12" t="s">
        <v>16</v>
      </c>
      <c r="O40" s="8" t="s">
        <v>17</v>
      </c>
      <c r="P40" s="5">
        <v>14</v>
      </c>
      <c r="Q40" s="7" t="s">
        <v>13</v>
      </c>
      <c r="R40" s="5">
        <v>15</v>
      </c>
      <c r="S40" s="8" t="s">
        <v>18</v>
      </c>
      <c r="T40" s="5">
        <v>7</v>
      </c>
      <c r="U40" s="7" t="s">
        <v>13</v>
      </c>
      <c r="V40" s="5">
        <v>11</v>
      </c>
      <c r="W40" s="8" t="s">
        <v>18</v>
      </c>
      <c r="X40" s="5"/>
      <c r="Y40" s="7" t="s">
        <v>13</v>
      </c>
      <c r="Z40" s="5"/>
      <c r="AA40" s="1" t="s">
        <v>19</v>
      </c>
      <c r="AB40" s="6"/>
      <c r="AC40" s="17"/>
      <c r="AD40" s="17"/>
      <c r="AE40" s="17" t="s">
        <v>22</v>
      </c>
      <c r="AF40" s="71" t="s">
        <v>135</v>
      </c>
      <c r="AG40" s="55"/>
      <c r="AH40" s="55"/>
      <c r="AI40" s="6"/>
      <c r="AJ40" s="6"/>
      <c r="AK40" s="6"/>
      <c r="AM40" s="17"/>
      <c r="AN40" s="17"/>
      <c r="AO40" s="17"/>
      <c r="AP40" s="17"/>
      <c r="AQ40" s="17"/>
      <c r="AR40" s="17"/>
    </row>
    <row r="41" spans="3:43" s="22" customFormat="1" ht="18.75" customHeight="1">
      <c r="C41" s="6"/>
      <c r="E41" s="19"/>
      <c r="G41" s="6"/>
      <c r="H41" s="6"/>
      <c r="I41" s="6"/>
      <c r="J41" s="10"/>
      <c r="K41" s="11"/>
      <c r="L41" s="6"/>
      <c r="M41" s="13"/>
      <c r="N41" s="12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E41" s="6"/>
      <c r="AF41" s="55"/>
      <c r="AG41" s="55"/>
      <c r="AH41" s="55"/>
      <c r="AI41" s="6"/>
      <c r="AJ41" s="6"/>
      <c r="AK41" s="6"/>
      <c r="AN41" s="6"/>
      <c r="AQ41" s="19"/>
    </row>
    <row r="42" spans="3:43" s="22" customFormat="1" ht="18.75" customHeight="1">
      <c r="C42" s="6"/>
      <c r="E42" s="19"/>
      <c r="G42" s="6"/>
      <c r="H42" s="6"/>
      <c r="I42" s="6"/>
      <c r="J42" s="10"/>
      <c r="K42" s="11"/>
      <c r="L42" s="6"/>
      <c r="M42" s="13"/>
      <c r="N42" s="12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D42" s="12"/>
      <c r="AE42" s="6"/>
      <c r="AF42" s="55"/>
      <c r="AG42" s="55"/>
      <c r="AH42" s="55"/>
      <c r="AI42" s="6"/>
      <c r="AJ42" s="6"/>
      <c r="AK42" s="6"/>
      <c r="AL42" s="10"/>
      <c r="AM42" s="10"/>
      <c r="AN42" s="6"/>
      <c r="AO42" s="10"/>
      <c r="AP42" s="10"/>
      <c r="AQ42" s="19"/>
    </row>
    <row r="43" spans="3:43" s="22" customFormat="1" ht="18.75" customHeight="1">
      <c r="C43" s="53"/>
      <c r="D43" s="53"/>
      <c r="E43" s="11"/>
      <c r="F43" s="53"/>
      <c r="G43" s="53"/>
      <c r="H43" s="53"/>
      <c r="I43" s="53"/>
      <c r="J43" s="53"/>
      <c r="K43" s="53"/>
      <c r="L43" s="53"/>
      <c r="M43" s="13"/>
      <c r="N43" s="1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6"/>
      <c r="AE43" s="6"/>
      <c r="AF43" s="55"/>
      <c r="AG43" s="55"/>
      <c r="AH43" s="55"/>
      <c r="AI43" s="6"/>
      <c r="AJ43" s="6"/>
      <c r="AK43" s="6"/>
      <c r="AN43" s="6"/>
      <c r="AQ43" s="19"/>
    </row>
    <row r="44" spans="3:43" s="22" customFormat="1" ht="18.75" customHeight="1">
      <c r="C44" s="53"/>
      <c r="D44" s="53"/>
      <c r="E44" s="11"/>
      <c r="F44" s="53"/>
      <c r="G44" s="53"/>
      <c r="H44" s="53"/>
      <c r="I44" s="53"/>
      <c r="J44" s="53"/>
      <c r="K44" s="53"/>
      <c r="L44" s="53"/>
      <c r="M44" s="13"/>
      <c r="N44" s="1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6"/>
      <c r="AD44" s="12"/>
      <c r="AE44" s="6"/>
      <c r="AF44" s="55"/>
      <c r="AG44" s="55"/>
      <c r="AH44" s="55"/>
      <c r="AI44" s="6"/>
      <c r="AJ44" s="6"/>
      <c r="AK44" s="6"/>
      <c r="AL44" s="10"/>
      <c r="AM44" s="10"/>
      <c r="AN44" s="6"/>
      <c r="AO44" s="10"/>
      <c r="AP44" s="10"/>
      <c r="AQ44" s="19"/>
    </row>
    <row r="45" spans="3:43" s="22" customFormat="1" ht="18.75" customHeight="1">
      <c r="C45" s="53"/>
      <c r="D45" s="53"/>
      <c r="E45" s="11"/>
      <c r="F45" s="53"/>
      <c r="G45" s="53"/>
      <c r="H45" s="53"/>
      <c r="I45" s="53"/>
      <c r="J45" s="53"/>
      <c r="K45" s="53"/>
      <c r="L45" s="53"/>
      <c r="M45" s="13"/>
      <c r="N45" s="1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6"/>
      <c r="AC45" s="10"/>
      <c r="AD45" s="12"/>
      <c r="AE45" s="6"/>
      <c r="AF45" s="55"/>
      <c r="AG45" s="55"/>
      <c r="AH45" s="55"/>
      <c r="AI45" s="6"/>
      <c r="AJ45" s="6"/>
      <c r="AK45" s="6"/>
      <c r="AN45" s="6"/>
      <c r="AQ45" s="19"/>
    </row>
    <row r="46" spans="3:43" s="22" customFormat="1" ht="18.75" customHeight="1">
      <c r="C46" s="6"/>
      <c r="E46" s="19"/>
      <c r="G46" s="6"/>
      <c r="H46" s="6"/>
      <c r="I46" s="6"/>
      <c r="J46" s="10"/>
      <c r="K46" s="11"/>
      <c r="L46" s="6"/>
      <c r="M46" s="13"/>
      <c r="N46" s="12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10"/>
      <c r="AD46" s="12"/>
      <c r="AE46" s="6"/>
      <c r="AF46" s="55"/>
      <c r="AG46" s="55"/>
      <c r="AH46" s="55"/>
      <c r="AI46" s="6"/>
      <c r="AJ46" s="6"/>
      <c r="AK46" s="6"/>
      <c r="AN46" s="6"/>
      <c r="AQ46" s="19"/>
    </row>
    <row r="47" spans="3:43" s="22" customFormat="1" ht="18.75" customHeight="1">
      <c r="C47" s="6"/>
      <c r="E47" s="19"/>
      <c r="G47" s="6"/>
      <c r="H47" s="6"/>
      <c r="I47" s="6"/>
      <c r="J47" s="10"/>
      <c r="K47" s="11"/>
      <c r="L47" s="6"/>
      <c r="M47" s="13"/>
      <c r="N47" s="12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10"/>
      <c r="AD47" s="12"/>
      <c r="AE47" s="6"/>
      <c r="AF47" s="55"/>
      <c r="AG47" s="55"/>
      <c r="AH47" s="55"/>
      <c r="AI47" s="6"/>
      <c r="AJ47" s="6"/>
      <c r="AK47" s="6"/>
      <c r="AN47" s="6"/>
      <c r="AQ47" s="19"/>
    </row>
    <row r="48" spans="3:43" s="22" customFormat="1" ht="18.75" customHeight="1">
      <c r="C48" s="6"/>
      <c r="E48" s="19"/>
      <c r="G48" s="6"/>
      <c r="H48" s="6"/>
      <c r="I48" s="6"/>
      <c r="J48" s="10"/>
      <c r="K48" s="11"/>
      <c r="L48" s="6"/>
      <c r="M48" s="13"/>
      <c r="N48" s="12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10"/>
      <c r="AD48" s="12"/>
      <c r="AE48" s="6"/>
      <c r="AF48" s="55"/>
      <c r="AG48" s="55"/>
      <c r="AH48" s="55"/>
      <c r="AI48" s="6"/>
      <c r="AJ48" s="6"/>
      <c r="AK48" s="6"/>
      <c r="AN48" s="6"/>
      <c r="AQ48" s="19"/>
    </row>
    <row r="49" spans="3:43" s="22" customFormat="1" ht="18.75" customHeight="1">
      <c r="C49" s="6"/>
      <c r="E49" s="19"/>
      <c r="G49" s="6"/>
      <c r="H49" s="6"/>
      <c r="I49" s="6"/>
      <c r="J49" s="10"/>
      <c r="K49" s="11"/>
      <c r="L49" s="6"/>
      <c r="M49" s="13"/>
      <c r="N49" s="12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10"/>
      <c r="AD49" s="12"/>
      <c r="AE49" s="6"/>
      <c r="AF49" s="55"/>
      <c r="AG49" s="55"/>
      <c r="AH49" s="55"/>
      <c r="AI49" s="6"/>
      <c r="AJ49" s="6"/>
      <c r="AK49" s="6"/>
      <c r="AN49" s="6"/>
      <c r="AQ49" s="19"/>
    </row>
    <row r="50" spans="3:43" s="22" customFormat="1" ht="18.75" customHeight="1">
      <c r="C50" s="6"/>
      <c r="E50" s="19"/>
      <c r="G50" s="6"/>
      <c r="H50" s="6"/>
      <c r="I50" s="6"/>
      <c r="J50" s="10"/>
      <c r="K50" s="11"/>
      <c r="L50" s="6"/>
      <c r="M50" s="13"/>
      <c r="N50" s="12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10"/>
      <c r="AD50" s="12"/>
      <c r="AE50" s="6"/>
      <c r="AF50" s="55"/>
      <c r="AG50" s="55"/>
      <c r="AH50" s="55"/>
      <c r="AI50" s="6"/>
      <c r="AJ50" s="6"/>
      <c r="AK50" s="6"/>
      <c r="AN50" s="6"/>
      <c r="AQ50" s="19"/>
    </row>
    <row r="51" spans="3:43" s="22" customFormat="1" ht="18.75" customHeight="1">
      <c r="C51" s="6"/>
      <c r="E51" s="19"/>
      <c r="G51" s="6"/>
      <c r="H51" s="6"/>
      <c r="I51" s="6"/>
      <c r="J51" s="10"/>
      <c r="K51" s="11"/>
      <c r="L51" s="6"/>
      <c r="M51" s="13"/>
      <c r="N51" s="12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10"/>
      <c r="AD51" s="12"/>
      <c r="AE51" s="6"/>
      <c r="AF51" s="55"/>
      <c r="AG51" s="55"/>
      <c r="AH51" s="55"/>
      <c r="AI51" s="6"/>
      <c r="AJ51" s="6"/>
      <c r="AK51" s="6"/>
      <c r="AN51" s="6"/>
      <c r="AQ51" s="19"/>
    </row>
    <row r="52" spans="3:43" s="22" customFormat="1" ht="18.75" customHeight="1">
      <c r="C52" s="6"/>
      <c r="E52" s="19"/>
      <c r="G52" s="6"/>
      <c r="H52" s="6"/>
      <c r="I52" s="6"/>
      <c r="J52" s="10"/>
      <c r="K52" s="11"/>
      <c r="L52" s="6"/>
      <c r="M52" s="13"/>
      <c r="N52" s="12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0"/>
      <c r="AD52" s="12"/>
      <c r="AE52" s="6"/>
      <c r="AF52" s="55"/>
      <c r="AG52" s="55"/>
      <c r="AH52" s="55"/>
      <c r="AI52" s="6"/>
      <c r="AJ52" s="6"/>
      <c r="AK52" s="6"/>
      <c r="AN52" s="6"/>
      <c r="AQ52" s="19"/>
    </row>
    <row r="53" spans="3:43" s="22" customFormat="1" ht="18.75" customHeight="1">
      <c r="C53" s="6"/>
      <c r="E53" s="19"/>
      <c r="G53" s="6"/>
      <c r="H53" s="6"/>
      <c r="I53" s="6"/>
      <c r="J53" s="10"/>
      <c r="K53" s="11"/>
      <c r="L53" s="6"/>
      <c r="M53" s="13"/>
      <c r="N53" s="12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10"/>
      <c r="AD53" s="12"/>
      <c r="AE53" s="6"/>
      <c r="AF53" s="55"/>
      <c r="AG53" s="55"/>
      <c r="AH53" s="55"/>
      <c r="AI53" s="6"/>
      <c r="AJ53" s="6"/>
      <c r="AK53" s="6"/>
      <c r="AN53" s="6"/>
      <c r="AQ53" s="19"/>
    </row>
    <row r="54" spans="3:43" s="22" customFormat="1" ht="18.75" customHeight="1">
      <c r="C54" s="6"/>
      <c r="E54" s="19"/>
      <c r="G54" s="6"/>
      <c r="H54" s="6"/>
      <c r="I54" s="6"/>
      <c r="J54" s="10"/>
      <c r="K54" s="11"/>
      <c r="L54" s="6"/>
      <c r="M54" s="13"/>
      <c r="N54" s="12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10"/>
      <c r="AD54" s="12"/>
      <c r="AE54" s="6"/>
      <c r="AF54" s="55"/>
      <c r="AG54" s="55"/>
      <c r="AH54" s="55"/>
      <c r="AI54" s="6"/>
      <c r="AJ54" s="6"/>
      <c r="AK54" s="6"/>
      <c r="AN54" s="6"/>
      <c r="AQ54" s="19"/>
    </row>
    <row r="55" spans="3:43" s="22" customFormat="1" ht="18.75" customHeight="1">
      <c r="C55" s="6"/>
      <c r="E55" s="19"/>
      <c r="G55" s="6"/>
      <c r="H55" s="6"/>
      <c r="I55" s="6"/>
      <c r="J55" s="10"/>
      <c r="K55" s="11"/>
      <c r="L55" s="6"/>
      <c r="M55" s="13"/>
      <c r="N55" s="12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10"/>
      <c r="AD55" s="12"/>
      <c r="AE55" s="6"/>
      <c r="AF55" s="55"/>
      <c r="AG55" s="55"/>
      <c r="AH55" s="55"/>
      <c r="AI55" s="6"/>
      <c r="AJ55" s="6"/>
      <c r="AK55" s="6"/>
      <c r="AN55" s="6"/>
      <c r="AQ55" s="19"/>
    </row>
    <row r="56" spans="3:43" s="22" customFormat="1" ht="18.75" customHeight="1">
      <c r="C56" s="6"/>
      <c r="E56" s="19"/>
      <c r="G56" s="6"/>
      <c r="H56" s="6"/>
      <c r="I56" s="6"/>
      <c r="J56" s="10"/>
      <c r="K56" s="11"/>
      <c r="L56" s="6"/>
      <c r="M56" s="13"/>
      <c r="N56" s="12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10"/>
      <c r="AD56" s="12"/>
      <c r="AE56" s="6"/>
      <c r="AF56" s="55"/>
      <c r="AG56" s="55"/>
      <c r="AH56" s="55"/>
      <c r="AI56" s="6"/>
      <c r="AJ56" s="6"/>
      <c r="AK56" s="6"/>
      <c r="AN56" s="6"/>
      <c r="AQ56" s="19"/>
    </row>
    <row r="57" spans="3:43" s="22" customFormat="1" ht="18.75" customHeight="1">
      <c r="C57" s="6"/>
      <c r="E57" s="19"/>
      <c r="G57" s="6"/>
      <c r="H57" s="6"/>
      <c r="I57" s="6"/>
      <c r="J57" s="10"/>
      <c r="K57" s="11"/>
      <c r="L57" s="6"/>
      <c r="M57" s="13"/>
      <c r="N57" s="12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10"/>
      <c r="AD57" s="12"/>
      <c r="AE57" s="6"/>
      <c r="AF57" s="55"/>
      <c r="AG57" s="55"/>
      <c r="AH57" s="55"/>
      <c r="AI57" s="6"/>
      <c r="AJ57" s="6"/>
      <c r="AK57" s="6"/>
      <c r="AN57" s="6"/>
      <c r="AQ57" s="19"/>
    </row>
    <row r="58" spans="3:43" s="22" customFormat="1" ht="18.75" customHeight="1">
      <c r="C58" s="6"/>
      <c r="E58" s="19"/>
      <c r="G58" s="6"/>
      <c r="H58" s="6"/>
      <c r="I58" s="6"/>
      <c r="J58" s="10"/>
      <c r="K58" s="11"/>
      <c r="L58" s="6"/>
      <c r="M58" s="13"/>
      <c r="N58" s="12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10"/>
      <c r="AD58" s="12"/>
      <c r="AE58" s="6"/>
      <c r="AF58" s="55"/>
      <c r="AG58" s="55"/>
      <c r="AH58" s="55"/>
      <c r="AI58" s="6"/>
      <c r="AJ58" s="6"/>
      <c r="AK58" s="6"/>
      <c r="AN58" s="6"/>
      <c r="AQ58" s="19"/>
    </row>
    <row r="59" spans="3:43" s="22" customFormat="1" ht="18.75" customHeight="1">
      <c r="C59" s="6"/>
      <c r="E59" s="19"/>
      <c r="G59" s="6"/>
      <c r="H59" s="6"/>
      <c r="I59" s="6"/>
      <c r="J59" s="10"/>
      <c r="K59" s="11"/>
      <c r="L59" s="6"/>
      <c r="M59" s="13"/>
      <c r="N59" s="1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10"/>
      <c r="AD59" s="12"/>
      <c r="AE59" s="6"/>
      <c r="AF59" s="55"/>
      <c r="AG59" s="55"/>
      <c r="AH59" s="55"/>
      <c r="AI59" s="6"/>
      <c r="AJ59" s="6"/>
      <c r="AK59" s="6"/>
      <c r="AN59" s="6"/>
      <c r="AQ59" s="19"/>
    </row>
    <row r="60" spans="3:43" s="22" customFormat="1" ht="18.75" customHeight="1">
      <c r="C60" s="6"/>
      <c r="E60" s="19"/>
      <c r="G60" s="6"/>
      <c r="H60" s="6"/>
      <c r="I60" s="6"/>
      <c r="J60" s="10"/>
      <c r="K60" s="11"/>
      <c r="L60" s="6"/>
      <c r="M60" s="13"/>
      <c r="N60" s="12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10"/>
      <c r="AD60" s="12"/>
      <c r="AE60" s="6"/>
      <c r="AF60" s="55"/>
      <c r="AG60" s="55"/>
      <c r="AH60" s="55"/>
      <c r="AI60" s="6"/>
      <c r="AJ60" s="6"/>
      <c r="AK60" s="6"/>
      <c r="AN60" s="6"/>
      <c r="AQ60" s="19"/>
    </row>
    <row r="61" spans="3:43" s="22" customFormat="1" ht="18.75" customHeight="1">
      <c r="C61" s="6"/>
      <c r="E61" s="19"/>
      <c r="G61" s="6"/>
      <c r="H61" s="6"/>
      <c r="I61" s="6"/>
      <c r="J61" s="10"/>
      <c r="K61" s="11"/>
      <c r="L61" s="6"/>
      <c r="M61" s="13"/>
      <c r="N61" s="1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10"/>
      <c r="AD61" s="12"/>
      <c r="AE61" s="6"/>
      <c r="AF61" s="55"/>
      <c r="AG61" s="55"/>
      <c r="AH61" s="55"/>
      <c r="AI61" s="6"/>
      <c r="AJ61" s="6"/>
      <c r="AK61" s="6"/>
      <c r="AN61" s="6"/>
      <c r="AQ61" s="19"/>
    </row>
    <row r="62" spans="3:43" s="22" customFormat="1" ht="18.75" customHeight="1">
      <c r="C62" s="6"/>
      <c r="E62" s="19"/>
      <c r="G62" s="6"/>
      <c r="H62" s="6"/>
      <c r="I62" s="6"/>
      <c r="J62" s="10"/>
      <c r="K62" s="11"/>
      <c r="L62" s="6"/>
      <c r="M62" s="13"/>
      <c r="N62" s="12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10"/>
      <c r="AD62" s="12"/>
      <c r="AE62" s="6"/>
      <c r="AF62" s="55"/>
      <c r="AG62" s="55"/>
      <c r="AH62" s="55"/>
      <c r="AI62" s="6"/>
      <c r="AJ62" s="6"/>
      <c r="AK62" s="6"/>
      <c r="AN62" s="6"/>
      <c r="AQ62" s="19"/>
    </row>
    <row r="63" spans="3:43" s="22" customFormat="1" ht="18.75" customHeight="1">
      <c r="C63" s="6"/>
      <c r="E63" s="19"/>
      <c r="G63" s="6"/>
      <c r="H63" s="6"/>
      <c r="I63" s="6"/>
      <c r="J63" s="10"/>
      <c r="K63" s="11"/>
      <c r="L63" s="6"/>
      <c r="M63" s="13"/>
      <c r="N63" s="12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0"/>
      <c r="AD63" s="12"/>
      <c r="AE63" s="6"/>
      <c r="AF63" s="55"/>
      <c r="AG63" s="55"/>
      <c r="AH63" s="55"/>
      <c r="AI63" s="6"/>
      <c r="AJ63" s="6"/>
      <c r="AK63" s="6"/>
      <c r="AN63" s="6"/>
      <c r="AQ63" s="19"/>
    </row>
    <row r="64" spans="3:43" s="22" customFormat="1" ht="18.75" customHeight="1">
      <c r="C64" s="6"/>
      <c r="E64" s="19"/>
      <c r="G64" s="6"/>
      <c r="H64" s="6"/>
      <c r="I64" s="6"/>
      <c r="J64" s="10"/>
      <c r="K64" s="11"/>
      <c r="L64" s="6"/>
      <c r="M64" s="13"/>
      <c r="N64" s="1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0"/>
      <c r="AD64" s="12"/>
      <c r="AE64" s="6"/>
      <c r="AF64" s="55"/>
      <c r="AG64" s="55"/>
      <c r="AH64" s="55"/>
      <c r="AI64" s="6"/>
      <c r="AJ64" s="6"/>
      <c r="AK64" s="6"/>
      <c r="AN64" s="6"/>
      <c r="AQ64" s="19"/>
    </row>
    <row r="65" spans="3:43" s="22" customFormat="1" ht="18.75" customHeight="1">
      <c r="C65" s="6"/>
      <c r="E65" s="19"/>
      <c r="G65" s="6"/>
      <c r="H65" s="6"/>
      <c r="I65" s="6"/>
      <c r="J65" s="10"/>
      <c r="K65" s="11"/>
      <c r="L65" s="6"/>
      <c r="M65" s="13"/>
      <c r="N65" s="12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10"/>
      <c r="AD65" s="12"/>
      <c r="AE65" s="6"/>
      <c r="AF65" s="55"/>
      <c r="AG65" s="55"/>
      <c r="AH65" s="55"/>
      <c r="AI65" s="6"/>
      <c r="AJ65" s="6"/>
      <c r="AK65" s="6"/>
      <c r="AN65" s="6"/>
      <c r="AQ65" s="19"/>
    </row>
    <row r="66" spans="3:43" s="22" customFormat="1" ht="18.75" customHeight="1">
      <c r="C66" s="6"/>
      <c r="E66" s="19"/>
      <c r="G66" s="6"/>
      <c r="H66" s="6"/>
      <c r="I66" s="6"/>
      <c r="J66" s="10"/>
      <c r="K66" s="11"/>
      <c r="L66" s="6"/>
      <c r="M66" s="13"/>
      <c r="N66" s="12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0"/>
      <c r="AD66" s="12"/>
      <c r="AE66" s="6"/>
      <c r="AF66" s="55"/>
      <c r="AG66" s="55"/>
      <c r="AH66" s="55"/>
      <c r="AI66" s="6"/>
      <c r="AJ66" s="6"/>
      <c r="AK66" s="6"/>
      <c r="AN66" s="6"/>
      <c r="AQ66" s="19"/>
    </row>
    <row r="67" spans="3:43" s="22" customFormat="1" ht="18.75" customHeight="1">
      <c r="C67" s="6"/>
      <c r="E67" s="19"/>
      <c r="G67" s="6"/>
      <c r="H67" s="6"/>
      <c r="I67" s="6"/>
      <c r="J67" s="10"/>
      <c r="K67" s="11"/>
      <c r="L67" s="6"/>
      <c r="M67" s="13"/>
      <c r="N67" s="1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10"/>
      <c r="AD67" s="12"/>
      <c r="AE67" s="6"/>
      <c r="AF67" s="55"/>
      <c r="AG67" s="55"/>
      <c r="AH67" s="55"/>
      <c r="AI67" s="6"/>
      <c r="AJ67" s="6"/>
      <c r="AK67" s="6"/>
      <c r="AN67" s="6"/>
      <c r="AQ67" s="19"/>
    </row>
    <row r="68" spans="3:43" s="22" customFormat="1" ht="18.75" customHeight="1">
      <c r="C68" s="6"/>
      <c r="E68" s="19"/>
      <c r="G68" s="6"/>
      <c r="H68" s="6"/>
      <c r="I68" s="6"/>
      <c r="J68" s="10"/>
      <c r="K68" s="11"/>
      <c r="L68" s="6"/>
      <c r="M68" s="13"/>
      <c r="N68" s="1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0"/>
      <c r="AD68" s="12"/>
      <c r="AE68" s="6"/>
      <c r="AF68" s="55"/>
      <c r="AG68" s="55"/>
      <c r="AH68" s="55"/>
      <c r="AI68" s="6"/>
      <c r="AJ68" s="6"/>
      <c r="AK68" s="6"/>
      <c r="AN68" s="6"/>
      <c r="AQ68" s="19"/>
    </row>
    <row r="69" spans="3:43" s="22" customFormat="1" ht="18.75" customHeight="1">
      <c r="C69" s="6"/>
      <c r="E69" s="19"/>
      <c r="G69" s="6"/>
      <c r="H69" s="6"/>
      <c r="I69" s="6"/>
      <c r="J69" s="10"/>
      <c r="K69" s="11"/>
      <c r="L69" s="6"/>
      <c r="M69" s="13"/>
      <c r="N69" s="12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0"/>
      <c r="AD69" s="12"/>
      <c r="AE69" s="6"/>
      <c r="AF69" s="55"/>
      <c r="AG69" s="55"/>
      <c r="AH69" s="55"/>
      <c r="AI69" s="6"/>
      <c r="AJ69" s="6"/>
      <c r="AK69" s="6"/>
      <c r="AN69" s="6"/>
      <c r="AQ69" s="19"/>
    </row>
    <row r="70" spans="3:43" s="22" customFormat="1" ht="18.75" customHeight="1">
      <c r="C70" s="6"/>
      <c r="E70" s="19"/>
      <c r="G70" s="6"/>
      <c r="H70" s="6"/>
      <c r="I70" s="6"/>
      <c r="J70" s="10"/>
      <c r="K70" s="11"/>
      <c r="L70" s="6"/>
      <c r="M70" s="13"/>
      <c r="N70" s="12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0"/>
      <c r="AD70" s="12"/>
      <c r="AE70" s="6"/>
      <c r="AF70" s="55"/>
      <c r="AG70" s="55"/>
      <c r="AH70" s="55"/>
      <c r="AI70" s="6"/>
      <c r="AJ70" s="6"/>
      <c r="AK70" s="6"/>
      <c r="AN70" s="6"/>
      <c r="AQ70" s="19"/>
    </row>
    <row r="71" spans="3:43" s="22" customFormat="1" ht="18.75" customHeight="1">
      <c r="C71" s="6"/>
      <c r="E71" s="19"/>
      <c r="G71" s="6"/>
      <c r="H71" s="6"/>
      <c r="I71" s="6"/>
      <c r="J71" s="10"/>
      <c r="K71" s="11"/>
      <c r="L71" s="6"/>
      <c r="M71" s="13"/>
      <c r="N71" s="12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10"/>
      <c r="AD71" s="12"/>
      <c r="AE71" s="6"/>
      <c r="AF71" s="55"/>
      <c r="AG71" s="55"/>
      <c r="AH71" s="55"/>
      <c r="AI71" s="6"/>
      <c r="AJ71" s="6"/>
      <c r="AK71" s="6"/>
      <c r="AN71" s="6"/>
      <c r="AQ71" s="19"/>
    </row>
    <row r="72" spans="3:43" s="22" customFormat="1" ht="18.75" customHeight="1">
      <c r="C72" s="6"/>
      <c r="E72" s="19"/>
      <c r="G72" s="6"/>
      <c r="H72" s="6"/>
      <c r="I72" s="6"/>
      <c r="J72" s="10"/>
      <c r="K72" s="11"/>
      <c r="L72" s="6"/>
      <c r="M72" s="13"/>
      <c r="N72" s="12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0"/>
      <c r="AD72" s="12"/>
      <c r="AE72" s="6"/>
      <c r="AF72" s="55"/>
      <c r="AG72" s="55"/>
      <c r="AH72" s="55"/>
      <c r="AI72" s="6"/>
      <c r="AJ72" s="6"/>
      <c r="AK72" s="6"/>
      <c r="AN72" s="6"/>
      <c r="AQ72" s="19"/>
    </row>
    <row r="73" spans="3:43" s="22" customFormat="1" ht="18.75" customHeight="1">
      <c r="C73" s="6"/>
      <c r="E73" s="19"/>
      <c r="G73" s="6"/>
      <c r="H73" s="6"/>
      <c r="I73" s="6"/>
      <c r="J73" s="10"/>
      <c r="K73" s="11"/>
      <c r="L73" s="6"/>
      <c r="M73" s="13"/>
      <c r="N73" s="1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10"/>
      <c r="AD73" s="12"/>
      <c r="AE73" s="6"/>
      <c r="AF73" s="55"/>
      <c r="AG73" s="55"/>
      <c r="AH73" s="55"/>
      <c r="AI73" s="6"/>
      <c r="AJ73" s="6"/>
      <c r="AK73" s="6"/>
      <c r="AN73" s="6"/>
      <c r="AQ73" s="19"/>
    </row>
    <row r="74" spans="3:43" s="22" customFormat="1" ht="18.75" customHeight="1">
      <c r="C74" s="6"/>
      <c r="E74" s="19"/>
      <c r="G74" s="6"/>
      <c r="H74" s="6"/>
      <c r="I74" s="6"/>
      <c r="J74" s="10"/>
      <c r="K74" s="11"/>
      <c r="L74" s="6"/>
      <c r="M74" s="13"/>
      <c r="N74" s="12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10"/>
      <c r="AD74" s="12"/>
      <c r="AE74" s="6"/>
      <c r="AF74" s="55"/>
      <c r="AG74" s="55"/>
      <c r="AH74" s="55"/>
      <c r="AI74" s="6"/>
      <c r="AJ74" s="6"/>
      <c r="AK74" s="6"/>
      <c r="AN74" s="6"/>
      <c r="AQ74" s="19"/>
    </row>
    <row r="75" spans="3:43" s="22" customFormat="1" ht="18.75" customHeight="1">
      <c r="C75" s="6"/>
      <c r="E75" s="19"/>
      <c r="G75" s="6"/>
      <c r="H75" s="6"/>
      <c r="I75" s="6"/>
      <c r="J75" s="10"/>
      <c r="K75" s="11"/>
      <c r="L75" s="6"/>
      <c r="M75" s="13"/>
      <c r="N75" s="12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0"/>
      <c r="AD75" s="12"/>
      <c r="AE75" s="6"/>
      <c r="AF75" s="55"/>
      <c r="AG75" s="55"/>
      <c r="AH75" s="55"/>
      <c r="AI75" s="6"/>
      <c r="AJ75" s="6"/>
      <c r="AK75" s="6"/>
      <c r="AN75" s="6"/>
      <c r="AQ75" s="19"/>
    </row>
    <row r="76" spans="3:43" s="22" customFormat="1" ht="18.75" customHeight="1">
      <c r="C76" s="6"/>
      <c r="E76" s="19"/>
      <c r="G76" s="6"/>
      <c r="H76" s="6"/>
      <c r="I76" s="6"/>
      <c r="J76" s="10"/>
      <c r="K76" s="11"/>
      <c r="L76" s="6"/>
      <c r="M76" s="13"/>
      <c r="N76" s="1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10"/>
      <c r="AD76" s="12"/>
      <c r="AE76" s="6"/>
      <c r="AF76" s="55"/>
      <c r="AG76" s="55"/>
      <c r="AH76" s="55"/>
      <c r="AI76" s="6"/>
      <c r="AJ76" s="6"/>
      <c r="AK76" s="6"/>
      <c r="AN76" s="6"/>
      <c r="AQ76" s="19"/>
    </row>
    <row r="77" spans="3:43" s="22" customFormat="1" ht="18.75" customHeight="1">
      <c r="C77" s="6"/>
      <c r="E77" s="19"/>
      <c r="G77" s="6"/>
      <c r="H77" s="6"/>
      <c r="I77" s="6"/>
      <c r="J77" s="10"/>
      <c r="K77" s="11"/>
      <c r="L77" s="6"/>
      <c r="M77" s="13"/>
      <c r="N77" s="12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10"/>
      <c r="AD77" s="12"/>
      <c r="AE77" s="6"/>
      <c r="AF77" s="55"/>
      <c r="AG77" s="55"/>
      <c r="AH77" s="55"/>
      <c r="AI77" s="6"/>
      <c r="AJ77" s="6"/>
      <c r="AK77" s="6"/>
      <c r="AN77" s="6"/>
      <c r="AQ77" s="19"/>
    </row>
    <row r="78" spans="3:43" s="22" customFormat="1" ht="18.75" customHeight="1">
      <c r="C78" s="6"/>
      <c r="E78" s="19"/>
      <c r="G78" s="6"/>
      <c r="H78" s="6"/>
      <c r="I78" s="6"/>
      <c r="J78" s="10"/>
      <c r="K78" s="11"/>
      <c r="L78" s="6"/>
      <c r="M78" s="13"/>
      <c r="N78" s="12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10"/>
      <c r="AD78" s="12"/>
      <c r="AE78" s="6"/>
      <c r="AF78" s="55"/>
      <c r="AG78" s="55"/>
      <c r="AH78" s="55"/>
      <c r="AI78" s="6"/>
      <c r="AJ78" s="6"/>
      <c r="AK78" s="6"/>
      <c r="AN78" s="6"/>
      <c r="AQ78" s="19"/>
    </row>
    <row r="79" spans="3:43" s="22" customFormat="1" ht="18.75" customHeight="1">
      <c r="C79" s="6"/>
      <c r="E79" s="19"/>
      <c r="G79" s="6"/>
      <c r="H79" s="6"/>
      <c r="I79" s="6"/>
      <c r="J79" s="10"/>
      <c r="K79" s="11"/>
      <c r="L79" s="6"/>
      <c r="M79" s="13"/>
      <c r="N79" s="1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10"/>
      <c r="AD79" s="12"/>
      <c r="AE79" s="6"/>
      <c r="AF79" s="55"/>
      <c r="AG79" s="55"/>
      <c r="AH79" s="55"/>
      <c r="AI79" s="6"/>
      <c r="AJ79" s="6"/>
      <c r="AK79" s="6"/>
      <c r="AN79" s="6"/>
      <c r="AQ79" s="19"/>
    </row>
    <row r="80" spans="3:43" s="22" customFormat="1" ht="18.75" customHeight="1">
      <c r="C80" s="6"/>
      <c r="E80" s="19"/>
      <c r="G80" s="6"/>
      <c r="H80" s="6"/>
      <c r="I80" s="6"/>
      <c r="J80" s="10"/>
      <c r="K80" s="11"/>
      <c r="L80" s="6"/>
      <c r="M80" s="13"/>
      <c r="N80" s="1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0"/>
      <c r="AD80" s="12"/>
      <c r="AE80" s="6"/>
      <c r="AF80" s="55"/>
      <c r="AG80" s="55"/>
      <c r="AH80" s="55"/>
      <c r="AI80" s="6"/>
      <c r="AJ80" s="6"/>
      <c r="AK80" s="6"/>
      <c r="AN80" s="6"/>
      <c r="AQ80" s="19"/>
    </row>
    <row r="81" spans="3:43" s="22" customFormat="1" ht="18.75" customHeight="1">
      <c r="C81" s="6"/>
      <c r="E81" s="19"/>
      <c r="G81" s="6"/>
      <c r="H81" s="6"/>
      <c r="I81" s="6"/>
      <c r="J81" s="10"/>
      <c r="K81" s="11"/>
      <c r="L81" s="6"/>
      <c r="M81" s="13"/>
      <c r="N81" s="12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0"/>
      <c r="AD81" s="12"/>
      <c r="AE81" s="6"/>
      <c r="AF81" s="55"/>
      <c r="AG81" s="55"/>
      <c r="AH81" s="55"/>
      <c r="AI81" s="6"/>
      <c r="AJ81" s="6"/>
      <c r="AK81" s="6"/>
      <c r="AN81" s="6"/>
      <c r="AQ81" s="19"/>
    </row>
    <row r="82" spans="3:43" s="22" customFormat="1" ht="18.75" customHeight="1">
      <c r="C82" s="6"/>
      <c r="E82" s="19"/>
      <c r="G82" s="6"/>
      <c r="H82" s="6"/>
      <c r="I82" s="6"/>
      <c r="J82" s="10"/>
      <c r="K82" s="11"/>
      <c r="L82" s="6"/>
      <c r="M82" s="13"/>
      <c r="N82" s="12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0"/>
      <c r="AD82" s="12"/>
      <c r="AE82" s="6"/>
      <c r="AF82" s="55"/>
      <c r="AG82" s="55"/>
      <c r="AH82" s="55"/>
      <c r="AI82" s="6"/>
      <c r="AJ82" s="6"/>
      <c r="AK82" s="6"/>
      <c r="AN82" s="6"/>
      <c r="AQ82" s="19"/>
    </row>
    <row r="83" spans="3:43" s="22" customFormat="1" ht="18.75" customHeight="1">
      <c r="C83" s="6"/>
      <c r="E83" s="19"/>
      <c r="G83" s="6"/>
      <c r="H83" s="6"/>
      <c r="I83" s="6"/>
      <c r="J83" s="10"/>
      <c r="K83" s="11"/>
      <c r="L83" s="6"/>
      <c r="M83" s="13"/>
      <c r="N83" s="1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E83" s="6"/>
      <c r="AF83" s="55"/>
      <c r="AG83" s="55"/>
      <c r="AH83" s="55"/>
      <c r="AI83" s="6"/>
      <c r="AJ83" s="6"/>
      <c r="AK83" s="6"/>
      <c r="AN83" s="6"/>
      <c r="AQ83" s="19"/>
    </row>
    <row r="84" spans="3:43" s="22" customFormat="1" ht="18.75" customHeight="1">
      <c r="C84" s="6"/>
      <c r="E84" s="19"/>
      <c r="G84" s="6"/>
      <c r="H84" s="6"/>
      <c r="I84" s="6"/>
      <c r="J84" s="10"/>
      <c r="K84" s="11"/>
      <c r="L84" s="6"/>
      <c r="M84" s="13"/>
      <c r="N84" s="12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E84" s="6"/>
      <c r="AF84" s="55"/>
      <c r="AG84" s="55"/>
      <c r="AH84" s="55"/>
      <c r="AI84" s="6"/>
      <c r="AJ84" s="6"/>
      <c r="AK84" s="6"/>
      <c r="AN84" s="6"/>
      <c r="AQ84" s="19"/>
    </row>
    <row r="85" spans="3:43" s="22" customFormat="1" ht="18.75" customHeight="1">
      <c r="C85" s="6"/>
      <c r="E85" s="19"/>
      <c r="G85" s="6"/>
      <c r="H85" s="6"/>
      <c r="I85" s="6"/>
      <c r="J85" s="10"/>
      <c r="K85" s="11"/>
      <c r="L85" s="6"/>
      <c r="M85" s="13"/>
      <c r="N85" s="12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E85" s="6"/>
      <c r="AF85" s="55"/>
      <c r="AG85" s="55"/>
      <c r="AH85" s="55"/>
      <c r="AI85" s="6"/>
      <c r="AJ85" s="6"/>
      <c r="AK85" s="6"/>
      <c r="AN85" s="6"/>
      <c r="AQ85" s="19"/>
    </row>
    <row r="86" spans="3:43" s="22" customFormat="1" ht="18.75" customHeight="1">
      <c r="C86" s="6"/>
      <c r="E86" s="19"/>
      <c r="G86" s="6"/>
      <c r="H86" s="6"/>
      <c r="I86" s="6"/>
      <c r="J86" s="10"/>
      <c r="K86" s="11"/>
      <c r="L86" s="6"/>
      <c r="M86" s="13"/>
      <c r="N86" s="12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E86" s="6"/>
      <c r="AF86" s="55"/>
      <c r="AG86" s="55"/>
      <c r="AH86" s="55"/>
      <c r="AI86" s="6"/>
      <c r="AJ86" s="6"/>
      <c r="AK86" s="6"/>
      <c r="AN86" s="6"/>
      <c r="AQ86" s="19"/>
    </row>
    <row r="87" spans="3:43" s="22" customFormat="1" ht="18.75" customHeight="1">
      <c r="C87" s="6"/>
      <c r="E87" s="19"/>
      <c r="G87" s="6"/>
      <c r="H87" s="6"/>
      <c r="I87" s="6"/>
      <c r="J87" s="10"/>
      <c r="K87" s="11"/>
      <c r="L87" s="6"/>
      <c r="M87" s="13"/>
      <c r="N87" s="1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E87" s="6"/>
      <c r="AF87" s="55"/>
      <c r="AG87" s="55"/>
      <c r="AH87" s="55"/>
      <c r="AI87" s="6"/>
      <c r="AJ87" s="6"/>
      <c r="AK87" s="6"/>
      <c r="AN87" s="6"/>
      <c r="AQ87" s="19"/>
    </row>
    <row r="88" spans="3:43" s="22" customFormat="1" ht="18.75" customHeight="1">
      <c r="C88" s="6"/>
      <c r="E88" s="19"/>
      <c r="G88" s="6"/>
      <c r="H88" s="6"/>
      <c r="I88" s="6"/>
      <c r="J88" s="10"/>
      <c r="K88" s="11"/>
      <c r="L88" s="6"/>
      <c r="M88" s="13"/>
      <c r="N88" s="12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E88" s="6"/>
      <c r="AF88" s="55"/>
      <c r="AG88" s="55"/>
      <c r="AH88" s="55"/>
      <c r="AI88" s="6"/>
      <c r="AJ88" s="6"/>
      <c r="AK88" s="6"/>
      <c r="AN88" s="6"/>
      <c r="AQ88" s="19"/>
    </row>
    <row r="89" spans="3:43" s="22" customFormat="1" ht="18.75" customHeight="1">
      <c r="C89" s="6"/>
      <c r="E89" s="19"/>
      <c r="G89" s="6"/>
      <c r="H89" s="6"/>
      <c r="I89" s="6"/>
      <c r="J89" s="10"/>
      <c r="K89" s="11"/>
      <c r="L89" s="6"/>
      <c r="M89" s="13"/>
      <c r="N89" s="12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E89" s="6"/>
      <c r="AF89" s="55"/>
      <c r="AG89" s="55"/>
      <c r="AH89" s="55"/>
      <c r="AI89" s="6"/>
      <c r="AJ89" s="6"/>
      <c r="AK89" s="6"/>
      <c r="AN89" s="6"/>
      <c r="AQ89" s="19"/>
    </row>
    <row r="90" spans="3:43" s="22" customFormat="1" ht="18.75" customHeight="1">
      <c r="C90" s="6"/>
      <c r="E90" s="19"/>
      <c r="G90" s="6"/>
      <c r="H90" s="6"/>
      <c r="I90" s="6"/>
      <c r="J90" s="10"/>
      <c r="K90" s="11"/>
      <c r="L90" s="6"/>
      <c r="M90" s="13"/>
      <c r="N90" s="12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E90" s="6"/>
      <c r="AF90" s="55"/>
      <c r="AG90" s="55"/>
      <c r="AH90" s="55"/>
      <c r="AI90" s="6"/>
      <c r="AJ90" s="6"/>
      <c r="AK90" s="6"/>
      <c r="AN90" s="6"/>
      <c r="AQ90" s="19"/>
    </row>
    <row r="91" spans="3:43" s="22" customFormat="1" ht="18.75" customHeight="1">
      <c r="C91" s="6"/>
      <c r="E91" s="19"/>
      <c r="G91" s="6"/>
      <c r="H91" s="6"/>
      <c r="I91" s="6"/>
      <c r="J91" s="10"/>
      <c r="K91" s="11"/>
      <c r="L91" s="6"/>
      <c r="M91" s="13"/>
      <c r="N91" s="12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E91" s="6"/>
      <c r="AF91" s="55"/>
      <c r="AG91" s="55"/>
      <c r="AH91" s="55"/>
      <c r="AI91" s="6"/>
      <c r="AJ91" s="6"/>
      <c r="AK91" s="6"/>
      <c r="AN91" s="6"/>
      <c r="AQ91" s="19"/>
    </row>
    <row r="92" spans="3:43" s="22" customFormat="1" ht="18.75" customHeight="1">
      <c r="C92" s="6"/>
      <c r="E92" s="19"/>
      <c r="G92" s="6"/>
      <c r="H92" s="6"/>
      <c r="I92" s="6"/>
      <c r="J92" s="10"/>
      <c r="K92" s="11"/>
      <c r="L92" s="6"/>
      <c r="M92" s="13"/>
      <c r="N92" s="12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0"/>
      <c r="AD92" s="12"/>
      <c r="AE92" s="6"/>
      <c r="AF92" s="55"/>
      <c r="AG92" s="55"/>
      <c r="AH92" s="55"/>
      <c r="AI92" s="6"/>
      <c r="AJ92" s="6"/>
      <c r="AK92" s="6"/>
      <c r="AN92" s="6"/>
      <c r="AQ92" s="19"/>
    </row>
    <row r="93" spans="3:43" s="22" customFormat="1" ht="18.75" customHeight="1">
      <c r="C93" s="6"/>
      <c r="E93" s="19"/>
      <c r="G93" s="6"/>
      <c r="H93" s="6"/>
      <c r="I93" s="6"/>
      <c r="J93" s="10"/>
      <c r="K93" s="11"/>
      <c r="L93" s="6"/>
      <c r="M93" s="13"/>
      <c r="N93" s="12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0"/>
      <c r="AD93" s="12"/>
      <c r="AE93" s="6"/>
      <c r="AF93" s="55"/>
      <c r="AG93" s="55"/>
      <c r="AH93" s="55"/>
      <c r="AI93" s="6"/>
      <c r="AJ93" s="6"/>
      <c r="AK93" s="6"/>
      <c r="AN93" s="6"/>
      <c r="AQ93" s="19"/>
    </row>
    <row r="94" spans="3:43" s="22" customFormat="1" ht="18.75" customHeight="1">
      <c r="C94" s="6"/>
      <c r="E94" s="19"/>
      <c r="G94" s="6"/>
      <c r="H94" s="6"/>
      <c r="I94" s="6"/>
      <c r="J94" s="10"/>
      <c r="K94" s="11"/>
      <c r="L94" s="6"/>
      <c r="M94" s="13"/>
      <c r="N94" s="12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0"/>
      <c r="AD94" s="12"/>
      <c r="AE94" s="6"/>
      <c r="AF94" s="55"/>
      <c r="AG94" s="55"/>
      <c r="AH94" s="55"/>
      <c r="AI94" s="6"/>
      <c r="AJ94" s="6"/>
      <c r="AK94" s="6"/>
      <c r="AN94" s="6"/>
      <c r="AQ94" s="19"/>
    </row>
    <row r="95" spans="3:43" s="22" customFormat="1" ht="24.75" customHeight="1">
      <c r="C95" s="6"/>
      <c r="E95" s="19"/>
      <c r="G95" s="6"/>
      <c r="H95" s="6"/>
      <c r="I95" s="6"/>
      <c r="J95" s="10"/>
      <c r="K95" s="11"/>
      <c r="L95" s="6"/>
      <c r="M95" s="13"/>
      <c r="N95" s="12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0"/>
      <c r="AD95" s="12"/>
      <c r="AE95" s="6"/>
      <c r="AF95" s="55"/>
      <c r="AG95" s="55"/>
      <c r="AH95" s="55"/>
      <c r="AI95" s="6"/>
      <c r="AJ95" s="6"/>
      <c r="AK95" s="6"/>
      <c r="AN95" s="6"/>
      <c r="AQ95" s="19"/>
    </row>
    <row r="96" spans="3:43" s="22" customFormat="1" ht="24.75" customHeight="1">
      <c r="C96" s="6"/>
      <c r="E96" s="19"/>
      <c r="G96" s="6"/>
      <c r="H96" s="6"/>
      <c r="I96" s="6"/>
      <c r="J96" s="10"/>
      <c r="K96" s="11"/>
      <c r="L96" s="6"/>
      <c r="M96" s="13"/>
      <c r="N96" s="12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0"/>
      <c r="AD96" s="12"/>
      <c r="AE96" s="6"/>
      <c r="AF96" s="55"/>
      <c r="AG96" s="55"/>
      <c r="AH96" s="55"/>
      <c r="AI96" s="6"/>
      <c r="AJ96" s="6"/>
      <c r="AK96" s="6"/>
      <c r="AN96" s="6"/>
      <c r="AQ96" s="19"/>
    </row>
    <row r="97" spans="3:43" s="22" customFormat="1" ht="24.75" customHeight="1">
      <c r="C97" s="6"/>
      <c r="E97" s="19"/>
      <c r="G97" s="6"/>
      <c r="H97" s="6"/>
      <c r="I97" s="6"/>
      <c r="J97" s="10"/>
      <c r="K97" s="11"/>
      <c r="L97" s="6"/>
      <c r="M97" s="13"/>
      <c r="N97" s="12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0"/>
      <c r="AD97" s="12"/>
      <c r="AE97" s="6"/>
      <c r="AF97" s="55"/>
      <c r="AG97" s="55"/>
      <c r="AH97" s="55"/>
      <c r="AI97" s="6"/>
      <c r="AJ97" s="6"/>
      <c r="AK97" s="6"/>
      <c r="AN97" s="6"/>
      <c r="AQ97" s="19"/>
    </row>
    <row r="98" spans="3:43" s="22" customFormat="1" ht="24.75" customHeight="1">
      <c r="C98" s="6"/>
      <c r="E98" s="19"/>
      <c r="G98" s="6"/>
      <c r="H98" s="6"/>
      <c r="I98" s="6"/>
      <c r="J98" s="10"/>
      <c r="K98" s="11"/>
      <c r="L98" s="6"/>
      <c r="M98" s="13"/>
      <c r="N98" s="12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10"/>
      <c r="AD98" s="12"/>
      <c r="AE98" s="6"/>
      <c r="AF98" s="55"/>
      <c r="AG98" s="55"/>
      <c r="AH98" s="55"/>
      <c r="AI98" s="6"/>
      <c r="AJ98" s="6"/>
      <c r="AK98" s="6"/>
      <c r="AN98" s="6"/>
      <c r="AQ98" s="19"/>
    </row>
    <row r="99" spans="3:43" s="22" customFormat="1" ht="15">
      <c r="C99" s="6"/>
      <c r="E99" s="19"/>
      <c r="G99" s="6"/>
      <c r="H99" s="6"/>
      <c r="I99" s="6"/>
      <c r="J99" s="10"/>
      <c r="K99" s="11"/>
      <c r="L99" s="6"/>
      <c r="M99" s="13"/>
      <c r="N99" s="12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10"/>
      <c r="AD99" s="12"/>
      <c r="AE99" s="6"/>
      <c r="AF99" s="55"/>
      <c r="AG99" s="55"/>
      <c r="AH99" s="55"/>
      <c r="AI99" s="6"/>
      <c r="AJ99" s="6"/>
      <c r="AK99" s="6"/>
      <c r="AN99" s="6"/>
      <c r="AQ99" s="19"/>
    </row>
    <row r="100" spans="3:43" s="22" customFormat="1" ht="15">
      <c r="C100" s="6"/>
      <c r="E100" s="19"/>
      <c r="G100" s="6"/>
      <c r="H100" s="6"/>
      <c r="I100" s="6"/>
      <c r="J100" s="10"/>
      <c r="K100" s="11"/>
      <c r="L100" s="6"/>
      <c r="M100" s="13"/>
      <c r="N100" s="12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0"/>
      <c r="AD100" s="12"/>
      <c r="AE100" s="6"/>
      <c r="AF100" s="55"/>
      <c r="AG100" s="55"/>
      <c r="AH100" s="55"/>
      <c r="AI100" s="6"/>
      <c r="AJ100" s="6"/>
      <c r="AK100" s="6"/>
      <c r="AN100" s="6"/>
      <c r="AQ100" s="19"/>
    </row>
    <row r="101" spans="3:43" s="22" customFormat="1" ht="15">
      <c r="C101" s="6"/>
      <c r="E101" s="19"/>
      <c r="G101" s="6"/>
      <c r="H101" s="6"/>
      <c r="I101" s="6"/>
      <c r="J101" s="10"/>
      <c r="K101" s="11"/>
      <c r="L101" s="6"/>
      <c r="M101" s="13"/>
      <c r="N101" s="12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0"/>
      <c r="AD101" s="12"/>
      <c r="AE101" s="6"/>
      <c r="AF101" s="55"/>
      <c r="AG101" s="55"/>
      <c r="AH101" s="55"/>
      <c r="AI101" s="6"/>
      <c r="AJ101" s="6"/>
      <c r="AK101" s="6"/>
      <c r="AN101" s="6"/>
      <c r="AQ101" s="19"/>
    </row>
    <row r="102" spans="3:43" s="22" customFormat="1" ht="15">
      <c r="C102" s="6"/>
      <c r="E102" s="19"/>
      <c r="G102" s="6"/>
      <c r="H102" s="6"/>
      <c r="I102" s="6"/>
      <c r="J102" s="10"/>
      <c r="K102" s="11"/>
      <c r="L102" s="6"/>
      <c r="M102" s="13"/>
      <c r="N102" s="12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0"/>
      <c r="AD102" s="12"/>
      <c r="AE102" s="6"/>
      <c r="AF102" s="55"/>
      <c r="AG102" s="55"/>
      <c r="AH102" s="55"/>
      <c r="AI102" s="6"/>
      <c r="AJ102" s="6"/>
      <c r="AK102" s="6"/>
      <c r="AN102" s="6"/>
      <c r="AQ102" s="19"/>
    </row>
    <row r="103" spans="3:43" s="22" customFormat="1" ht="15">
      <c r="C103" s="6"/>
      <c r="E103" s="19"/>
      <c r="G103" s="6"/>
      <c r="H103" s="6"/>
      <c r="I103" s="6"/>
      <c r="J103" s="10"/>
      <c r="K103" s="11"/>
      <c r="L103" s="6"/>
      <c r="M103" s="13"/>
      <c r="N103" s="12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0"/>
      <c r="AD103" s="12"/>
      <c r="AE103" s="6"/>
      <c r="AF103" s="55"/>
      <c r="AG103" s="55"/>
      <c r="AH103" s="55"/>
      <c r="AI103" s="6"/>
      <c r="AJ103" s="6"/>
      <c r="AK103" s="6"/>
      <c r="AN103" s="6"/>
      <c r="AQ103" s="19"/>
    </row>
    <row r="104" spans="3:43" s="22" customFormat="1" ht="15">
      <c r="C104" s="6"/>
      <c r="E104" s="19"/>
      <c r="G104" s="6"/>
      <c r="H104" s="6"/>
      <c r="I104" s="6"/>
      <c r="J104" s="10"/>
      <c r="K104" s="11"/>
      <c r="L104" s="6"/>
      <c r="M104" s="13"/>
      <c r="N104" s="12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0"/>
      <c r="AD104" s="12"/>
      <c r="AE104" s="6"/>
      <c r="AF104" s="55"/>
      <c r="AG104" s="55"/>
      <c r="AH104" s="55"/>
      <c r="AI104" s="6"/>
      <c r="AJ104" s="6"/>
      <c r="AK104" s="6"/>
      <c r="AN104" s="6"/>
      <c r="AQ104" s="19"/>
    </row>
    <row r="105" spans="3:43" s="22" customFormat="1" ht="15">
      <c r="C105" s="6"/>
      <c r="E105" s="19"/>
      <c r="G105" s="6"/>
      <c r="H105" s="6"/>
      <c r="I105" s="6"/>
      <c r="J105" s="10"/>
      <c r="K105" s="11"/>
      <c r="L105" s="6"/>
      <c r="M105" s="13"/>
      <c r="N105" s="12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0"/>
      <c r="AD105" s="12"/>
      <c r="AE105" s="6"/>
      <c r="AF105" s="55"/>
      <c r="AG105" s="55"/>
      <c r="AH105" s="55"/>
      <c r="AI105" s="6"/>
      <c r="AJ105" s="6"/>
      <c r="AK105" s="6"/>
      <c r="AN105" s="6"/>
      <c r="AQ105" s="19"/>
    </row>
    <row r="106" spans="3:43" s="22" customFormat="1" ht="15">
      <c r="C106" s="6"/>
      <c r="E106" s="19"/>
      <c r="G106" s="6"/>
      <c r="H106" s="6"/>
      <c r="I106" s="6"/>
      <c r="J106" s="10"/>
      <c r="K106" s="11"/>
      <c r="L106" s="6"/>
      <c r="M106" s="13"/>
      <c r="N106" s="12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0"/>
      <c r="AD106" s="12"/>
      <c r="AE106" s="6"/>
      <c r="AF106" s="55"/>
      <c r="AG106" s="55"/>
      <c r="AH106" s="55"/>
      <c r="AI106" s="6"/>
      <c r="AJ106" s="6"/>
      <c r="AK106" s="6"/>
      <c r="AN106" s="6"/>
      <c r="AQ106" s="19"/>
    </row>
    <row r="107" spans="3:43" s="22" customFormat="1" ht="15">
      <c r="C107" s="6"/>
      <c r="E107" s="19"/>
      <c r="G107" s="6"/>
      <c r="H107" s="6"/>
      <c r="I107" s="6"/>
      <c r="J107" s="10"/>
      <c r="K107" s="11"/>
      <c r="L107" s="6"/>
      <c r="M107" s="13"/>
      <c r="N107" s="12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0"/>
      <c r="AD107" s="12"/>
      <c r="AE107" s="6"/>
      <c r="AF107" s="55"/>
      <c r="AG107" s="55"/>
      <c r="AH107" s="55"/>
      <c r="AI107" s="6"/>
      <c r="AJ107" s="6"/>
      <c r="AK107" s="6"/>
      <c r="AN107" s="6"/>
      <c r="AQ107" s="19"/>
    </row>
    <row r="108" spans="3:43" s="22" customFormat="1" ht="15">
      <c r="C108" s="6"/>
      <c r="E108" s="19"/>
      <c r="G108" s="6"/>
      <c r="H108" s="6"/>
      <c r="I108" s="6"/>
      <c r="J108" s="10"/>
      <c r="K108" s="11"/>
      <c r="L108" s="6"/>
      <c r="M108" s="13"/>
      <c r="N108" s="12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0"/>
      <c r="AD108" s="12"/>
      <c r="AE108" s="6"/>
      <c r="AF108" s="55"/>
      <c r="AG108" s="55"/>
      <c r="AH108" s="55"/>
      <c r="AI108" s="6"/>
      <c r="AJ108" s="6"/>
      <c r="AK108" s="6"/>
      <c r="AN108" s="6"/>
      <c r="AQ108" s="19"/>
    </row>
    <row r="109" spans="3:43" s="22" customFormat="1" ht="15">
      <c r="C109" s="6"/>
      <c r="E109" s="19"/>
      <c r="G109" s="6"/>
      <c r="H109" s="6"/>
      <c r="I109" s="6"/>
      <c r="J109" s="10"/>
      <c r="K109" s="11"/>
      <c r="L109" s="6"/>
      <c r="M109" s="13"/>
      <c r="N109" s="12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0"/>
      <c r="AD109" s="12"/>
      <c r="AE109" s="6"/>
      <c r="AF109" s="55"/>
      <c r="AG109" s="55"/>
      <c r="AH109" s="55"/>
      <c r="AI109" s="6"/>
      <c r="AJ109" s="6"/>
      <c r="AK109" s="6"/>
      <c r="AN109" s="6"/>
      <c r="AQ109" s="19"/>
    </row>
    <row r="110" spans="3:43" s="22" customFormat="1" ht="15">
      <c r="C110" s="6"/>
      <c r="E110" s="19"/>
      <c r="G110" s="6"/>
      <c r="H110" s="6"/>
      <c r="I110" s="6"/>
      <c r="J110" s="10"/>
      <c r="K110" s="11"/>
      <c r="L110" s="6"/>
      <c r="M110" s="13"/>
      <c r="N110" s="12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0"/>
      <c r="AD110" s="12"/>
      <c r="AE110" s="6"/>
      <c r="AF110" s="55"/>
      <c r="AG110" s="55"/>
      <c r="AH110" s="55"/>
      <c r="AI110" s="6"/>
      <c r="AJ110" s="6"/>
      <c r="AK110" s="6"/>
      <c r="AN110" s="6"/>
      <c r="AQ110" s="19"/>
    </row>
    <row r="111" spans="3:43" s="22" customFormat="1" ht="15">
      <c r="C111" s="6"/>
      <c r="E111" s="19"/>
      <c r="G111" s="6"/>
      <c r="H111" s="6"/>
      <c r="I111" s="6"/>
      <c r="J111" s="10"/>
      <c r="K111" s="11"/>
      <c r="L111" s="6"/>
      <c r="M111" s="13"/>
      <c r="N111" s="12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0"/>
      <c r="AD111" s="12"/>
      <c r="AE111" s="6"/>
      <c r="AF111" s="55"/>
      <c r="AG111" s="55"/>
      <c r="AH111" s="55"/>
      <c r="AI111" s="6"/>
      <c r="AJ111" s="6"/>
      <c r="AK111" s="6"/>
      <c r="AN111" s="6"/>
      <c r="AQ111" s="19"/>
    </row>
    <row r="112" spans="3:43" s="22" customFormat="1" ht="15">
      <c r="C112" s="6"/>
      <c r="E112" s="19"/>
      <c r="G112" s="6"/>
      <c r="H112" s="6"/>
      <c r="I112" s="6"/>
      <c r="J112" s="10"/>
      <c r="K112" s="11"/>
      <c r="L112" s="6"/>
      <c r="M112" s="13"/>
      <c r="N112" s="12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0"/>
      <c r="AD112" s="12"/>
      <c r="AE112" s="6"/>
      <c r="AF112" s="55"/>
      <c r="AG112" s="55"/>
      <c r="AH112" s="55"/>
      <c r="AI112" s="6"/>
      <c r="AJ112" s="6"/>
      <c r="AK112" s="6"/>
      <c r="AN112" s="6"/>
      <c r="AQ112" s="19"/>
    </row>
    <row r="113" spans="3:43" s="22" customFormat="1" ht="15">
      <c r="C113" s="6"/>
      <c r="E113" s="19"/>
      <c r="G113" s="6"/>
      <c r="H113" s="6"/>
      <c r="I113" s="6"/>
      <c r="J113" s="10"/>
      <c r="K113" s="11"/>
      <c r="L113" s="6"/>
      <c r="M113" s="13"/>
      <c r="N113" s="12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0"/>
      <c r="AD113" s="12"/>
      <c r="AE113" s="6"/>
      <c r="AF113" s="55"/>
      <c r="AG113" s="55"/>
      <c r="AH113" s="55"/>
      <c r="AI113" s="6"/>
      <c r="AJ113" s="6"/>
      <c r="AK113" s="6"/>
      <c r="AN113" s="6"/>
      <c r="AQ113" s="19"/>
    </row>
    <row r="114" spans="3:43" s="22" customFormat="1" ht="15">
      <c r="C114" s="6"/>
      <c r="E114" s="19"/>
      <c r="G114" s="6"/>
      <c r="H114" s="6"/>
      <c r="I114" s="6"/>
      <c r="J114" s="10"/>
      <c r="K114" s="11"/>
      <c r="L114" s="6"/>
      <c r="M114" s="13"/>
      <c r="N114" s="12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0"/>
      <c r="AD114" s="12"/>
      <c r="AE114" s="6"/>
      <c r="AF114" s="55"/>
      <c r="AG114" s="55"/>
      <c r="AH114" s="55"/>
      <c r="AI114" s="6"/>
      <c r="AJ114" s="6"/>
      <c r="AK114" s="6"/>
      <c r="AN114" s="6"/>
      <c r="AQ114" s="19"/>
    </row>
    <row r="115" spans="3:43" s="22" customFormat="1" ht="15">
      <c r="C115" s="6"/>
      <c r="E115" s="19"/>
      <c r="G115" s="6"/>
      <c r="H115" s="6"/>
      <c r="I115" s="6"/>
      <c r="J115" s="10"/>
      <c r="K115" s="11"/>
      <c r="L115" s="6"/>
      <c r="M115" s="13"/>
      <c r="N115" s="12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0"/>
      <c r="AD115" s="12"/>
      <c r="AE115" s="6"/>
      <c r="AF115" s="55"/>
      <c r="AG115" s="55"/>
      <c r="AH115" s="55"/>
      <c r="AI115" s="6"/>
      <c r="AJ115" s="6"/>
      <c r="AK115" s="6"/>
      <c r="AN115" s="6"/>
      <c r="AQ115" s="19"/>
    </row>
    <row r="116" spans="3:43" s="22" customFormat="1" ht="15">
      <c r="C116" s="6"/>
      <c r="E116" s="19"/>
      <c r="G116" s="6"/>
      <c r="H116" s="6"/>
      <c r="I116" s="6"/>
      <c r="J116" s="10"/>
      <c r="K116" s="11"/>
      <c r="L116" s="6"/>
      <c r="M116" s="13"/>
      <c r="N116" s="12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0"/>
      <c r="AD116" s="12"/>
      <c r="AE116" s="6"/>
      <c r="AF116" s="55"/>
      <c r="AG116" s="55"/>
      <c r="AH116" s="55"/>
      <c r="AI116" s="6"/>
      <c r="AJ116" s="6"/>
      <c r="AK116" s="6"/>
      <c r="AN116" s="6"/>
      <c r="AQ116" s="19"/>
    </row>
    <row r="117" spans="3:43" s="22" customFormat="1" ht="15">
      <c r="C117" s="6"/>
      <c r="E117" s="19"/>
      <c r="G117" s="6"/>
      <c r="H117" s="6"/>
      <c r="I117" s="6"/>
      <c r="J117" s="10"/>
      <c r="K117" s="11"/>
      <c r="L117" s="6"/>
      <c r="M117" s="13"/>
      <c r="N117" s="12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0"/>
      <c r="AD117" s="12"/>
      <c r="AE117" s="6"/>
      <c r="AF117" s="55"/>
      <c r="AG117" s="55"/>
      <c r="AH117" s="55"/>
      <c r="AI117" s="6"/>
      <c r="AJ117" s="6"/>
      <c r="AK117" s="6"/>
      <c r="AN117" s="6"/>
      <c r="AQ117" s="19"/>
    </row>
    <row r="118" spans="3:43" s="22" customFormat="1" ht="15">
      <c r="C118" s="6"/>
      <c r="E118" s="19"/>
      <c r="G118" s="6"/>
      <c r="H118" s="6"/>
      <c r="I118" s="6"/>
      <c r="J118" s="10"/>
      <c r="K118" s="11"/>
      <c r="L118" s="6"/>
      <c r="M118" s="13"/>
      <c r="N118" s="12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0"/>
      <c r="AD118" s="12"/>
      <c r="AE118" s="6"/>
      <c r="AF118" s="55"/>
      <c r="AG118" s="55"/>
      <c r="AH118" s="55"/>
      <c r="AI118" s="6"/>
      <c r="AJ118" s="6"/>
      <c r="AK118" s="6"/>
      <c r="AN118" s="6"/>
      <c r="AQ118" s="19"/>
    </row>
    <row r="119" spans="3:43" s="22" customFormat="1" ht="15">
      <c r="C119" s="6"/>
      <c r="E119" s="19"/>
      <c r="G119" s="6"/>
      <c r="H119" s="6"/>
      <c r="I119" s="6"/>
      <c r="J119" s="10"/>
      <c r="K119" s="11"/>
      <c r="L119" s="6"/>
      <c r="M119" s="13"/>
      <c r="N119" s="12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0"/>
      <c r="AD119" s="12"/>
      <c r="AE119" s="6"/>
      <c r="AF119" s="55"/>
      <c r="AG119" s="55"/>
      <c r="AH119" s="55"/>
      <c r="AI119" s="6"/>
      <c r="AJ119" s="6"/>
      <c r="AK119" s="6"/>
      <c r="AN119" s="6"/>
      <c r="AQ119" s="19"/>
    </row>
    <row r="120" spans="3:43" s="22" customFormat="1" ht="15">
      <c r="C120" s="6"/>
      <c r="E120" s="19"/>
      <c r="G120" s="6"/>
      <c r="H120" s="6"/>
      <c r="I120" s="6"/>
      <c r="J120" s="10"/>
      <c r="K120" s="11"/>
      <c r="L120" s="6"/>
      <c r="M120" s="13"/>
      <c r="N120" s="12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10"/>
      <c r="AD120" s="12"/>
      <c r="AE120" s="6"/>
      <c r="AF120" s="55"/>
      <c r="AG120" s="55"/>
      <c r="AH120" s="55"/>
      <c r="AI120" s="6"/>
      <c r="AJ120" s="6"/>
      <c r="AK120" s="6"/>
      <c r="AN120" s="6"/>
      <c r="AQ120" s="19"/>
    </row>
    <row r="121" spans="3:43" s="22" customFormat="1" ht="15">
      <c r="C121" s="6"/>
      <c r="E121" s="19"/>
      <c r="G121" s="6"/>
      <c r="H121" s="6"/>
      <c r="I121" s="6"/>
      <c r="J121" s="10"/>
      <c r="K121" s="11"/>
      <c r="L121" s="6"/>
      <c r="M121" s="13"/>
      <c r="N121" s="12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10"/>
      <c r="AD121" s="12"/>
      <c r="AE121" s="6"/>
      <c r="AF121" s="55"/>
      <c r="AG121" s="55"/>
      <c r="AH121" s="55"/>
      <c r="AI121" s="6"/>
      <c r="AJ121" s="6"/>
      <c r="AK121" s="6"/>
      <c r="AN121" s="6"/>
      <c r="AQ121" s="19"/>
    </row>
    <row r="122" spans="3:43" s="22" customFormat="1" ht="15">
      <c r="C122" s="6"/>
      <c r="E122" s="19"/>
      <c r="G122" s="6"/>
      <c r="H122" s="6"/>
      <c r="I122" s="6"/>
      <c r="J122" s="10"/>
      <c r="K122" s="11"/>
      <c r="L122" s="6"/>
      <c r="M122" s="13"/>
      <c r="N122" s="12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10"/>
      <c r="AD122" s="12"/>
      <c r="AE122" s="6"/>
      <c r="AF122" s="55"/>
      <c r="AG122" s="55"/>
      <c r="AH122" s="55"/>
      <c r="AI122" s="6"/>
      <c r="AJ122" s="6"/>
      <c r="AK122" s="6"/>
      <c r="AN122" s="6"/>
      <c r="AQ122" s="19"/>
    </row>
    <row r="123" spans="3:43" s="22" customFormat="1" ht="15">
      <c r="C123" s="6"/>
      <c r="E123" s="19"/>
      <c r="G123" s="6"/>
      <c r="H123" s="6"/>
      <c r="I123" s="6"/>
      <c r="J123" s="10"/>
      <c r="K123" s="11"/>
      <c r="L123" s="6"/>
      <c r="M123" s="13"/>
      <c r="N123" s="12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10"/>
      <c r="AD123" s="12"/>
      <c r="AE123" s="6"/>
      <c r="AF123" s="55"/>
      <c r="AG123" s="55"/>
      <c r="AH123" s="55"/>
      <c r="AI123" s="6"/>
      <c r="AJ123" s="6"/>
      <c r="AK123" s="6"/>
      <c r="AN123" s="6"/>
      <c r="AQ123" s="19"/>
    </row>
    <row r="124" spans="3:43" s="22" customFormat="1" ht="15">
      <c r="C124" s="6"/>
      <c r="E124" s="19"/>
      <c r="G124" s="6"/>
      <c r="H124" s="6"/>
      <c r="I124" s="6"/>
      <c r="J124" s="10"/>
      <c r="K124" s="11"/>
      <c r="L124" s="6"/>
      <c r="M124" s="13"/>
      <c r="N124" s="12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10"/>
      <c r="AD124" s="12"/>
      <c r="AE124" s="6"/>
      <c r="AF124" s="55"/>
      <c r="AG124" s="55"/>
      <c r="AH124" s="55"/>
      <c r="AI124" s="6"/>
      <c r="AJ124" s="6"/>
      <c r="AK124" s="6"/>
      <c r="AN124" s="6"/>
      <c r="AQ124" s="19"/>
    </row>
    <row r="125" spans="3:43" s="22" customFormat="1" ht="15">
      <c r="C125" s="6"/>
      <c r="E125" s="19"/>
      <c r="G125" s="6"/>
      <c r="H125" s="6"/>
      <c r="I125" s="6"/>
      <c r="J125" s="10"/>
      <c r="K125" s="11"/>
      <c r="L125" s="6"/>
      <c r="M125" s="13"/>
      <c r="N125" s="12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10"/>
      <c r="AD125" s="12"/>
      <c r="AE125" s="6"/>
      <c r="AF125" s="55"/>
      <c r="AG125" s="55"/>
      <c r="AH125" s="55"/>
      <c r="AI125" s="6"/>
      <c r="AJ125" s="6"/>
      <c r="AK125" s="6"/>
      <c r="AN125" s="6"/>
      <c r="AQ125" s="19"/>
    </row>
    <row r="126" spans="3:43" s="22" customFormat="1" ht="15">
      <c r="C126" s="6"/>
      <c r="E126" s="19"/>
      <c r="G126" s="6"/>
      <c r="H126" s="6"/>
      <c r="I126" s="6"/>
      <c r="J126" s="10"/>
      <c r="K126" s="11"/>
      <c r="L126" s="6"/>
      <c r="M126" s="13"/>
      <c r="N126" s="1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10"/>
      <c r="AD126" s="12"/>
      <c r="AE126" s="6"/>
      <c r="AF126" s="55"/>
      <c r="AG126" s="55"/>
      <c r="AH126" s="55"/>
      <c r="AI126" s="6"/>
      <c r="AJ126" s="6"/>
      <c r="AK126" s="6"/>
      <c r="AN126" s="6"/>
      <c r="AQ126" s="19"/>
    </row>
    <row r="127" spans="3:43" s="22" customFormat="1" ht="15">
      <c r="C127" s="6"/>
      <c r="E127" s="19"/>
      <c r="G127" s="6"/>
      <c r="H127" s="6"/>
      <c r="I127" s="6"/>
      <c r="J127" s="10"/>
      <c r="K127" s="11"/>
      <c r="L127" s="6"/>
      <c r="M127" s="13"/>
      <c r="N127" s="1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10"/>
      <c r="AD127" s="12"/>
      <c r="AE127" s="6"/>
      <c r="AF127" s="55"/>
      <c r="AG127" s="55"/>
      <c r="AH127" s="55"/>
      <c r="AI127" s="6"/>
      <c r="AJ127" s="6"/>
      <c r="AK127" s="6"/>
      <c r="AN127" s="6"/>
      <c r="AQ127" s="19"/>
    </row>
    <row r="128" spans="3:43" s="22" customFormat="1" ht="15">
      <c r="C128" s="6"/>
      <c r="E128" s="19"/>
      <c r="G128" s="6"/>
      <c r="H128" s="6"/>
      <c r="I128" s="6"/>
      <c r="J128" s="10"/>
      <c r="K128" s="11"/>
      <c r="L128" s="6"/>
      <c r="M128" s="13"/>
      <c r="N128" s="1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10"/>
      <c r="AD128" s="12"/>
      <c r="AE128" s="6"/>
      <c r="AF128" s="55"/>
      <c r="AG128" s="55"/>
      <c r="AH128" s="55"/>
      <c r="AI128" s="6"/>
      <c r="AJ128" s="6"/>
      <c r="AK128" s="6"/>
      <c r="AN128" s="6"/>
      <c r="AQ128" s="19"/>
    </row>
    <row r="129" spans="3:43" s="22" customFormat="1" ht="15">
      <c r="C129" s="6"/>
      <c r="E129" s="19"/>
      <c r="G129" s="6"/>
      <c r="H129" s="6"/>
      <c r="I129" s="6"/>
      <c r="J129" s="10"/>
      <c r="K129" s="11"/>
      <c r="L129" s="6"/>
      <c r="M129" s="13"/>
      <c r="N129" s="1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10"/>
      <c r="AD129" s="12"/>
      <c r="AE129" s="6"/>
      <c r="AF129" s="55"/>
      <c r="AG129" s="55"/>
      <c r="AH129" s="55"/>
      <c r="AI129" s="6"/>
      <c r="AJ129" s="6"/>
      <c r="AK129" s="6"/>
      <c r="AN129" s="6"/>
      <c r="AQ129" s="19"/>
    </row>
    <row r="130" spans="3:43" s="22" customFormat="1" ht="15">
      <c r="C130" s="6"/>
      <c r="E130" s="19"/>
      <c r="G130" s="6"/>
      <c r="H130" s="6"/>
      <c r="I130" s="6"/>
      <c r="J130" s="10"/>
      <c r="K130" s="11"/>
      <c r="L130" s="6"/>
      <c r="M130" s="13"/>
      <c r="N130" s="12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10"/>
      <c r="AD130" s="12"/>
      <c r="AE130" s="6"/>
      <c r="AF130" s="55"/>
      <c r="AG130" s="55"/>
      <c r="AH130" s="55"/>
      <c r="AI130" s="6"/>
      <c r="AJ130" s="6"/>
      <c r="AK130" s="6"/>
      <c r="AN130" s="6"/>
      <c r="AQ130" s="19"/>
    </row>
    <row r="131" spans="3:43" s="22" customFormat="1" ht="15">
      <c r="C131" s="6"/>
      <c r="E131" s="19"/>
      <c r="G131" s="6"/>
      <c r="H131" s="6"/>
      <c r="I131" s="6"/>
      <c r="J131" s="10"/>
      <c r="K131" s="11"/>
      <c r="L131" s="6"/>
      <c r="M131" s="13"/>
      <c r="N131" s="1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10"/>
      <c r="AD131" s="12"/>
      <c r="AE131" s="6"/>
      <c r="AF131" s="55"/>
      <c r="AG131" s="55"/>
      <c r="AH131" s="55"/>
      <c r="AI131" s="6"/>
      <c r="AJ131" s="6"/>
      <c r="AK131" s="6"/>
      <c r="AN131" s="6"/>
      <c r="AQ131" s="19"/>
    </row>
    <row r="132" spans="3:43" s="22" customFormat="1" ht="15">
      <c r="C132" s="6"/>
      <c r="E132" s="19"/>
      <c r="G132" s="6"/>
      <c r="H132" s="6"/>
      <c r="I132" s="6"/>
      <c r="J132" s="10"/>
      <c r="K132" s="11"/>
      <c r="L132" s="6"/>
      <c r="M132" s="13"/>
      <c r="N132" s="12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10"/>
      <c r="AD132" s="12"/>
      <c r="AE132" s="6"/>
      <c r="AF132" s="55"/>
      <c r="AG132" s="55"/>
      <c r="AH132" s="55"/>
      <c r="AI132" s="6"/>
      <c r="AJ132" s="6"/>
      <c r="AK132" s="6"/>
      <c r="AN132" s="6"/>
      <c r="AQ132" s="19"/>
    </row>
    <row r="133" spans="3:43" s="22" customFormat="1" ht="15">
      <c r="C133" s="6"/>
      <c r="E133" s="19"/>
      <c r="G133" s="6"/>
      <c r="H133" s="6"/>
      <c r="I133" s="6"/>
      <c r="J133" s="10"/>
      <c r="K133" s="11"/>
      <c r="L133" s="6"/>
      <c r="M133" s="13"/>
      <c r="N133" s="1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10"/>
      <c r="AD133" s="12"/>
      <c r="AE133" s="6"/>
      <c r="AF133" s="55"/>
      <c r="AG133" s="55"/>
      <c r="AH133" s="55"/>
      <c r="AI133" s="6"/>
      <c r="AJ133" s="6"/>
      <c r="AK133" s="6"/>
      <c r="AN133" s="6"/>
      <c r="AQ133" s="19"/>
    </row>
    <row r="134" spans="3:43" s="22" customFormat="1" ht="15">
      <c r="C134" s="6"/>
      <c r="E134" s="19"/>
      <c r="G134" s="6"/>
      <c r="H134" s="6"/>
      <c r="I134" s="6"/>
      <c r="J134" s="10"/>
      <c r="K134" s="11"/>
      <c r="L134" s="6"/>
      <c r="M134" s="13"/>
      <c r="N134" s="12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10"/>
      <c r="AD134" s="12"/>
      <c r="AE134" s="6"/>
      <c r="AF134" s="55"/>
      <c r="AG134" s="55"/>
      <c r="AH134" s="55"/>
      <c r="AI134" s="6"/>
      <c r="AJ134" s="6"/>
      <c r="AK134" s="6"/>
      <c r="AN134" s="6"/>
      <c r="AQ134" s="19"/>
    </row>
    <row r="135" spans="3:43" s="22" customFormat="1" ht="15">
      <c r="C135" s="6"/>
      <c r="E135" s="19"/>
      <c r="G135" s="6"/>
      <c r="H135" s="6"/>
      <c r="I135" s="6"/>
      <c r="J135" s="10"/>
      <c r="K135" s="11"/>
      <c r="L135" s="6"/>
      <c r="M135" s="13"/>
      <c r="N135" s="12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10"/>
      <c r="AD135" s="12"/>
      <c r="AE135" s="6"/>
      <c r="AF135" s="55"/>
      <c r="AG135" s="55"/>
      <c r="AH135" s="55"/>
      <c r="AI135" s="6"/>
      <c r="AJ135" s="6"/>
      <c r="AK135" s="6"/>
      <c r="AN135" s="6"/>
      <c r="AQ135" s="19"/>
    </row>
    <row r="136" spans="3:43" s="22" customFormat="1" ht="15">
      <c r="C136" s="6"/>
      <c r="E136" s="19"/>
      <c r="G136" s="6"/>
      <c r="H136" s="6"/>
      <c r="I136" s="6"/>
      <c r="J136" s="10"/>
      <c r="K136" s="11"/>
      <c r="L136" s="6"/>
      <c r="M136" s="13"/>
      <c r="N136" s="12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10"/>
      <c r="AD136" s="12"/>
      <c r="AE136" s="6"/>
      <c r="AF136" s="55"/>
      <c r="AG136" s="55"/>
      <c r="AH136" s="55"/>
      <c r="AI136" s="6"/>
      <c r="AJ136" s="6"/>
      <c r="AK136" s="6"/>
      <c r="AN136" s="6"/>
      <c r="AQ136" s="19"/>
    </row>
    <row r="137" spans="3:43" s="22" customFormat="1" ht="15">
      <c r="C137" s="6"/>
      <c r="E137" s="19"/>
      <c r="G137" s="6"/>
      <c r="H137" s="6"/>
      <c r="I137" s="6"/>
      <c r="J137" s="10"/>
      <c r="K137" s="11"/>
      <c r="L137" s="6"/>
      <c r="M137" s="13"/>
      <c r="N137" s="12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10"/>
      <c r="AD137" s="12"/>
      <c r="AE137" s="6"/>
      <c r="AF137" s="55"/>
      <c r="AG137" s="55"/>
      <c r="AH137" s="55"/>
      <c r="AI137" s="6"/>
      <c r="AJ137" s="6"/>
      <c r="AK137" s="6"/>
      <c r="AN137" s="6"/>
      <c r="AQ137" s="19"/>
    </row>
    <row r="138" spans="3:43" s="22" customFormat="1" ht="15">
      <c r="C138" s="6"/>
      <c r="E138" s="19"/>
      <c r="G138" s="6"/>
      <c r="H138" s="6"/>
      <c r="I138" s="6"/>
      <c r="J138" s="10"/>
      <c r="K138" s="11"/>
      <c r="L138" s="6"/>
      <c r="M138" s="13"/>
      <c r="N138" s="12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10"/>
      <c r="AD138" s="12"/>
      <c r="AE138" s="6"/>
      <c r="AF138" s="55"/>
      <c r="AG138" s="55"/>
      <c r="AH138" s="55"/>
      <c r="AI138" s="6"/>
      <c r="AJ138" s="6"/>
      <c r="AK138" s="6"/>
      <c r="AN138" s="6"/>
      <c r="AQ138" s="19"/>
    </row>
    <row r="139" spans="3:43" s="22" customFormat="1" ht="15">
      <c r="C139" s="6"/>
      <c r="E139" s="19"/>
      <c r="G139" s="6"/>
      <c r="H139" s="6"/>
      <c r="I139" s="6"/>
      <c r="J139" s="10"/>
      <c r="K139" s="11"/>
      <c r="L139" s="6"/>
      <c r="M139" s="13"/>
      <c r="N139" s="12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10"/>
      <c r="AD139" s="12"/>
      <c r="AE139" s="6"/>
      <c r="AF139" s="55"/>
      <c r="AG139" s="55"/>
      <c r="AH139" s="55"/>
      <c r="AI139" s="6"/>
      <c r="AJ139" s="6"/>
      <c r="AK139" s="6"/>
      <c r="AN139" s="6"/>
      <c r="AQ139" s="19"/>
    </row>
    <row r="140" spans="3:43" s="22" customFormat="1" ht="15">
      <c r="C140" s="6"/>
      <c r="E140" s="19"/>
      <c r="G140" s="6"/>
      <c r="H140" s="6"/>
      <c r="I140" s="6"/>
      <c r="J140" s="10"/>
      <c r="K140" s="11"/>
      <c r="L140" s="6"/>
      <c r="M140" s="13"/>
      <c r="N140" s="1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10"/>
      <c r="AD140" s="12"/>
      <c r="AE140" s="6"/>
      <c r="AF140" s="55"/>
      <c r="AG140" s="55"/>
      <c r="AH140" s="55"/>
      <c r="AI140" s="6"/>
      <c r="AJ140" s="6"/>
      <c r="AK140" s="6"/>
      <c r="AN140" s="6"/>
      <c r="AQ140" s="19"/>
    </row>
    <row r="141" spans="3:43" s="22" customFormat="1" ht="15">
      <c r="C141" s="6"/>
      <c r="E141" s="19"/>
      <c r="G141" s="6"/>
      <c r="H141" s="6"/>
      <c r="I141" s="6"/>
      <c r="J141" s="10"/>
      <c r="K141" s="11"/>
      <c r="L141" s="6"/>
      <c r="M141" s="13"/>
      <c r="N141" s="12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10"/>
      <c r="AD141" s="12"/>
      <c r="AE141" s="6"/>
      <c r="AF141" s="55"/>
      <c r="AG141" s="55"/>
      <c r="AH141" s="55"/>
      <c r="AI141" s="6"/>
      <c r="AJ141" s="6"/>
      <c r="AK141" s="6"/>
      <c r="AN141" s="6"/>
      <c r="AQ141" s="19"/>
    </row>
    <row r="142" spans="3:43" s="22" customFormat="1" ht="15">
      <c r="C142" s="6"/>
      <c r="E142" s="19"/>
      <c r="G142" s="6"/>
      <c r="H142" s="6"/>
      <c r="I142" s="6"/>
      <c r="J142" s="10"/>
      <c r="K142" s="11"/>
      <c r="L142" s="6"/>
      <c r="M142" s="13"/>
      <c r="N142" s="12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10"/>
      <c r="AD142" s="12"/>
      <c r="AE142" s="6"/>
      <c r="AF142" s="55"/>
      <c r="AG142" s="55"/>
      <c r="AH142" s="55"/>
      <c r="AI142" s="6"/>
      <c r="AJ142" s="6"/>
      <c r="AK142" s="6"/>
      <c r="AN142" s="6"/>
      <c r="AQ142" s="19"/>
    </row>
    <row r="143" spans="3:43" s="22" customFormat="1" ht="15">
      <c r="C143" s="6"/>
      <c r="E143" s="19"/>
      <c r="G143" s="6"/>
      <c r="H143" s="6"/>
      <c r="I143" s="6"/>
      <c r="J143" s="10"/>
      <c r="K143" s="11"/>
      <c r="L143" s="6"/>
      <c r="M143" s="13"/>
      <c r="N143" s="12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10"/>
      <c r="AD143" s="12"/>
      <c r="AE143" s="6"/>
      <c r="AF143" s="55"/>
      <c r="AG143" s="55"/>
      <c r="AH143" s="55"/>
      <c r="AI143" s="6"/>
      <c r="AJ143" s="6"/>
      <c r="AK143" s="6"/>
      <c r="AN143" s="6"/>
      <c r="AQ143" s="19"/>
    </row>
    <row r="144" spans="3:43" s="22" customFormat="1" ht="15">
      <c r="C144" s="6"/>
      <c r="E144" s="19"/>
      <c r="G144" s="6"/>
      <c r="H144" s="6"/>
      <c r="I144" s="6"/>
      <c r="J144" s="10"/>
      <c r="K144" s="11"/>
      <c r="L144" s="6"/>
      <c r="M144" s="13"/>
      <c r="N144" s="12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10"/>
      <c r="AD144" s="12"/>
      <c r="AE144" s="6"/>
      <c r="AF144" s="55"/>
      <c r="AG144" s="55"/>
      <c r="AH144" s="55"/>
      <c r="AI144" s="6"/>
      <c r="AJ144" s="6"/>
      <c r="AK144" s="6"/>
      <c r="AN144" s="6"/>
      <c r="AQ144" s="19"/>
    </row>
    <row r="145" spans="3:43" s="22" customFormat="1" ht="15">
      <c r="C145" s="6"/>
      <c r="E145" s="19"/>
      <c r="G145" s="6"/>
      <c r="H145" s="6"/>
      <c r="I145" s="6"/>
      <c r="J145" s="10"/>
      <c r="K145" s="11"/>
      <c r="L145" s="6"/>
      <c r="M145" s="13"/>
      <c r="N145" s="12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10"/>
      <c r="AD145" s="12"/>
      <c r="AE145" s="6"/>
      <c r="AF145" s="55"/>
      <c r="AG145" s="55"/>
      <c r="AH145" s="55"/>
      <c r="AI145" s="6"/>
      <c r="AJ145" s="6"/>
      <c r="AK145" s="6"/>
      <c r="AN145" s="6"/>
      <c r="AQ145" s="19"/>
    </row>
    <row r="146" spans="3:43" s="22" customFormat="1" ht="15">
      <c r="C146" s="6"/>
      <c r="E146" s="19"/>
      <c r="G146" s="6"/>
      <c r="H146" s="6"/>
      <c r="I146" s="6"/>
      <c r="J146" s="10"/>
      <c r="K146" s="11"/>
      <c r="L146" s="6"/>
      <c r="M146" s="13"/>
      <c r="N146" s="12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10"/>
      <c r="AD146" s="12"/>
      <c r="AE146" s="6"/>
      <c r="AF146" s="55"/>
      <c r="AG146" s="55"/>
      <c r="AH146" s="55"/>
      <c r="AI146" s="6"/>
      <c r="AJ146" s="6"/>
      <c r="AK146" s="6"/>
      <c r="AN146" s="6"/>
      <c r="AQ146" s="19"/>
    </row>
    <row r="147" spans="3:43" s="22" customFormat="1" ht="15">
      <c r="C147" s="6"/>
      <c r="E147" s="19"/>
      <c r="G147" s="6"/>
      <c r="H147" s="6"/>
      <c r="I147" s="6"/>
      <c r="J147" s="10"/>
      <c r="K147" s="11"/>
      <c r="L147" s="6"/>
      <c r="M147" s="13"/>
      <c r="N147" s="12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10"/>
      <c r="AD147" s="12"/>
      <c r="AE147" s="6"/>
      <c r="AF147" s="55"/>
      <c r="AG147" s="55"/>
      <c r="AH147" s="55"/>
      <c r="AI147" s="6"/>
      <c r="AJ147" s="6"/>
      <c r="AK147" s="6"/>
      <c r="AN147" s="6"/>
      <c r="AQ147" s="19"/>
    </row>
    <row r="148" spans="3:43" s="22" customFormat="1" ht="15">
      <c r="C148" s="6"/>
      <c r="E148" s="19"/>
      <c r="G148" s="6"/>
      <c r="H148" s="6"/>
      <c r="I148" s="6"/>
      <c r="J148" s="10"/>
      <c r="K148" s="11"/>
      <c r="L148" s="6"/>
      <c r="M148" s="13"/>
      <c r="N148" s="12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10"/>
      <c r="AD148" s="12"/>
      <c r="AE148" s="6"/>
      <c r="AF148" s="55"/>
      <c r="AG148" s="55"/>
      <c r="AH148" s="55"/>
      <c r="AI148" s="6"/>
      <c r="AJ148" s="6"/>
      <c r="AK148" s="6"/>
      <c r="AN148" s="6"/>
      <c r="AQ148" s="19"/>
    </row>
    <row r="149" spans="3:43" s="22" customFormat="1" ht="15">
      <c r="C149" s="6"/>
      <c r="E149" s="19"/>
      <c r="G149" s="6"/>
      <c r="H149" s="6"/>
      <c r="I149" s="6"/>
      <c r="J149" s="10"/>
      <c r="K149" s="11"/>
      <c r="L149" s="6"/>
      <c r="M149" s="13"/>
      <c r="N149" s="12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10"/>
      <c r="AD149" s="12"/>
      <c r="AE149" s="6"/>
      <c r="AF149" s="55"/>
      <c r="AG149" s="55"/>
      <c r="AH149" s="55"/>
      <c r="AI149" s="6"/>
      <c r="AJ149" s="6"/>
      <c r="AK149" s="6"/>
      <c r="AN149" s="6"/>
      <c r="AQ149" s="19"/>
    </row>
    <row r="150" spans="3:43" s="22" customFormat="1" ht="15">
      <c r="C150" s="6"/>
      <c r="E150" s="19"/>
      <c r="G150" s="6"/>
      <c r="H150" s="6"/>
      <c r="I150" s="6"/>
      <c r="J150" s="10"/>
      <c r="K150" s="11"/>
      <c r="L150" s="6"/>
      <c r="M150" s="13"/>
      <c r="N150" s="12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10"/>
      <c r="AD150" s="12"/>
      <c r="AE150" s="6"/>
      <c r="AF150" s="55"/>
      <c r="AG150" s="55"/>
      <c r="AH150" s="55"/>
      <c r="AI150" s="6"/>
      <c r="AJ150" s="6"/>
      <c r="AK150" s="6"/>
      <c r="AN150" s="6"/>
      <c r="AQ150" s="19"/>
    </row>
    <row r="151" spans="3:43" s="22" customFormat="1" ht="15">
      <c r="C151" s="6"/>
      <c r="E151" s="19"/>
      <c r="G151" s="6"/>
      <c r="H151" s="6"/>
      <c r="I151" s="6"/>
      <c r="J151" s="10"/>
      <c r="K151" s="11"/>
      <c r="L151" s="6"/>
      <c r="M151" s="13"/>
      <c r="N151" s="12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10"/>
      <c r="AD151" s="12"/>
      <c r="AE151" s="6"/>
      <c r="AF151" s="55"/>
      <c r="AG151" s="55"/>
      <c r="AH151" s="55"/>
      <c r="AI151" s="6"/>
      <c r="AJ151" s="6"/>
      <c r="AK151" s="6"/>
      <c r="AN151" s="6"/>
      <c r="AQ151" s="19"/>
    </row>
    <row r="152" spans="3:43" s="22" customFormat="1" ht="15">
      <c r="C152" s="6"/>
      <c r="E152" s="19"/>
      <c r="G152" s="6"/>
      <c r="H152" s="6"/>
      <c r="I152" s="6"/>
      <c r="J152" s="10"/>
      <c r="K152" s="11"/>
      <c r="L152" s="6"/>
      <c r="M152" s="13"/>
      <c r="N152" s="12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10"/>
      <c r="AD152" s="12"/>
      <c r="AE152" s="6"/>
      <c r="AF152" s="55"/>
      <c r="AG152" s="55"/>
      <c r="AH152" s="55"/>
      <c r="AI152" s="6"/>
      <c r="AJ152" s="6"/>
      <c r="AK152" s="6"/>
      <c r="AN152" s="6"/>
      <c r="AQ152" s="19"/>
    </row>
    <row r="153" spans="3:43" s="22" customFormat="1" ht="15">
      <c r="C153" s="6"/>
      <c r="E153" s="19"/>
      <c r="G153" s="6"/>
      <c r="H153" s="6"/>
      <c r="I153" s="6"/>
      <c r="J153" s="10"/>
      <c r="K153" s="11"/>
      <c r="L153" s="6"/>
      <c r="M153" s="13"/>
      <c r="N153" s="12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10"/>
      <c r="AD153" s="12"/>
      <c r="AE153" s="6"/>
      <c r="AF153" s="55"/>
      <c r="AG153" s="55"/>
      <c r="AH153" s="55"/>
      <c r="AI153" s="6"/>
      <c r="AJ153" s="6"/>
      <c r="AK153" s="6"/>
      <c r="AN153" s="6"/>
      <c r="AQ153" s="19"/>
    </row>
    <row r="154" spans="3:43" s="22" customFormat="1" ht="15">
      <c r="C154" s="6"/>
      <c r="E154" s="19"/>
      <c r="G154" s="6"/>
      <c r="H154" s="6"/>
      <c r="I154" s="6"/>
      <c r="J154" s="10"/>
      <c r="K154" s="11"/>
      <c r="L154" s="6"/>
      <c r="M154" s="13"/>
      <c r="N154" s="12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10"/>
      <c r="AD154" s="12"/>
      <c r="AE154" s="6"/>
      <c r="AF154" s="55"/>
      <c r="AG154" s="55"/>
      <c r="AH154" s="55"/>
      <c r="AI154" s="6"/>
      <c r="AJ154" s="6"/>
      <c r="AK154" s="6"/>
      <c r="AN154" s="6"/>
      <c r="AQ154" s="19"/>
    </row>
    <row r="155" spans="3:43" s="22" customFormat="1" ht="15">
      <c r="C155" s="6"/>
      <c r="E155" s="19"/>
      <c r="G155" s="6"/>
      <c r="H155" s="6"/>
      <c r="I155" s="6"/>
      <c r="J155" s="10"/>
      <c r="K155" s="11"/>
      <c r="L155" s="6"/>
      <c r="M155" s="13"/>
      <c r="N155" s="12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10"/>
      <c r="AD155" s="12"/>
      <c r="AE155" s="6"/>
      <c r="AF155" s="55"/>
      <c r="AG155" s="55"/>
      <c r="AH155" s="55"/>
      <c r="AI155" s="6"/>
      <c r="AJ155" s="6"/>
      <c r="AK155" s="6"/>
      <c r="AN155" s="6"/>
      <c r="AQ155" s="19"/>
    </row>
    <row r="156" spans="3:43" s="22" customFormat="1" ht="15">
      <c r="C156" s="6"/>
      <c r="E156" s="19"/>
      <c r="G156" s="6"/>
      <c r="H156" s="6"/>
      <c r="I156" s="6"/>
      <c r="J156" s="10"/>
      <c r="K156" s="11"/>
      <c r="L156" s="6"/>
      <c r="M156" s="13"/>
      <c r="N156" s="12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10"/>
      <c r="AD156" s="12"/>
      <c r="AE156" s="6"/>
      <c r="AF156" s="55"/>
      <c r="AG156" s="55"/>
      <c r="AH156" s="55"/>
      <c r="AI156" s="6"/>
      <c r="AJ156" s="6"/>
      <c r="AK156" s="6"/>
      <c r="AN156" s="6"/>
      <c r="AQ156" s="19"/>
    </row>
    <row r="157" spans="3:43" s="22" customFormat="1" ht="15">
      <c r="C157" s="6"/>
      <c r="E157" s="19"/>
      <c r="G157" s="6"/>
      <c r="H157" s="6"/>
      <c r="I157" s="6"/>
      <c r="J157" s="10"/>
      <c r="K157" s="11"/>
      <c r="L157" s="6"/>
      <c r="M157" s="13"/>
      <c r="N157" s="12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10"/>
      <c r="AD157" s="12"/>
      <c r="AE157" s="6"/>
      <c r="AF157" s="55"/>
      <c r="AG157" s="55"/>
      <c r="AH157" s="55"/>
      <c r="AI157" s="6"/>
      <c r="AJ157" s="6"/>
      <c r="AK157" s="6"/>
      <c r="AN157" s="6"/>
      <c r="AQ157" s="19"/>
    </row>
    <row r="158" spans="3:43" s="22" customFormat="1" ht="15">
      <c r="C158" s="6"/>
      <c r="E158" s="19"/>
      <c r="G158" s="6"/>
      <c r="H158" s="6"/>
      <c r="I158" s="6"/>
      <c r="J158" s="10"/>
      <c r="K158" s="11"/>
      <c r="L158" s="6"/>
      <c r="M158" s="13"/>
      <c r="N158" s="12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10"/>
      <c r="AD158" s="12"/>
      <c r="AE158" s="6"/>
      <c r="AF158" s="55"/>
      <c r="AG158" s="55"/>
      <c r="AH158" s="55"/>
      <c r="AI158" s="6"/>
      <c r="AJ158" s="6"/>
      <c r="AK158" s="6"/>
      <c r="AN158" s="6"/>
      <c r="AQ158" s="19"/>
    </row>
    <row r="159" spans="3:43" s="22" customFormat="1" ht="15">
      <c r="C159" s="6"/>
      <c r="E159" s="19"/>
      <c r="G159" s="6"/>
      <c r="H159" s="6"/>
      <c r="I159" s="6"/>
      <c r="J159" s="10"/>
      <c r="K159" s="11"/>
      <c r="L159" s="6"/>
      <c r="M159" s="13"/>
      <c r="N159" s="12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10"/>
      <c r="AD159" s="12"/>
      <c r="AE159" s="6"/>
      <c r="AF159" s="55"/>
      <c r="AG159" s="55"/>
      <c r="AH159" s="55"/>
      <c r="AI159" s="6"/>
      <c r="AJ159" s="6"/>
      <c r="AK159" s="6"/>
      <c r="AN159" s="6"/>
      <c r="AQ159" s="19"/>
    </row>
    <row r="160" spans="3:43" s="22" customFormat="1" ht="15">
      <c r="C160" s="6"/>
      <c r="E160" s="19"/>
      <c r="G160" s="6"/>
      <c r="H160" s="6"/>
      <c r="I160" s="6"/>
      <c r="J160" s="10"/>
      <c r="K160" s="11"/>
      <c r="L160" s="6"/>
      <c r="M160" s="13"/>
      <c r="N160" s="12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10"/>
      <c r="AD160" s="12"/>
      <c r="AE160" s="6"/>
      <c r="AF160" s="55"/>
      <c r="AG160" s="55"/>
      <c r="AH160" s="55"/>
      <c r="AI160" s="6"/>
      <c r="AJ160" s="6"/>
      <c r="AK160" s="6"/>
      <c r="AN160" s="6"/>
      <c r="AQ160" s="19"/>
    </row>
    <row r="161" spans="3:43" s="22" customFormat="1" ht="15">
      <c r="C161" s="6"/>
      <c r="E161" s="19"/>
      <c r="G161" s="6"/>
      <c r="H161" s="6"/>
      <c r="I161" s="6"/>
      <c r="J161" s="10"/>
      <c r="K161" s="11"/>
      <c r="L161" s="6"/>
      <c r="M161" s="13"/>
      <c r="N161" s="12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10"/>
      <c r="AD161" s="12"/>
      <c r="AE161" s="6"/>
      <c r="AF161" s="55"/>
      <c r="AG161" s="55"/>
      <c r="AH161" s="55"/>
      <c r="AI161" s="6"/>
      <c r="AJ161" s="6"/>
      <c r="AK161" s="6"/>
      <c r="AN161" s="6"/>
      <c r="AQ161" s="19"/>
    </row>
    <row r="162" spans="3:43" s="22" customFormat="1" ht="15">
      <c r="C162" s="6"/>
      <c r="E162" s="19"/>
      <c r="G162" s="6"/>
      <c r="H162" s="6"/>
      <c r="I162" s="6"/>
      <c r="J162" s="10"/>
      <c r="K162" s="11"/>
      <c r="L162" s="6"/>
      <c r="M162" s="13"/>
      <c r="N162" s="12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10"/>
      <c r="AD162" s="12"/>
      <c r="AE162" s="6"/>
      <c r="AF162" s="55"/>
      <c r="AG162" s="55"/>
      <c r="AH162" s="55"/>
      <c r="AI162" s="6"/>
      <c r="AJ162" s="6"/>
      <c r="AK162" s="6"/>
      <c r="AN162" s="6"/>
      <c r="AQ162" s="19"/>
    </row>
    <row r="163" spans="3:43" s="22" customFormat="1" ht="15">
      <c r="C163" s="6"/>
      <c r="E163" s="19"/>
      <c r="G163" s="6"/>
      <c r="H163" s="6"/>
      <c r="I163" s="6"/>
      <c r="J163" s="10"/>
      <c r="K163" s="11"/>
      <c r="L163" s="6"/>
      <c r="M163" s="13"/>
      <c r="N163" s="12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10"/>
      <c r="AD163" s="12"/>
      <c r="AE163" s="6"/>
      <c r="AF163" s="55"/>
      <c r="AG163" s="55"/>
      <c r="AH163" s="55"/>
      <c r="AI163" s="6"/>
      <c r="AJ163" s="6"/>
      <c r="AK163" s="6"/>
      <c r="AN163" s="6"/>
      <c r="AQ163" s="19"/>
    </row>
    <row r="164" spans="3:43" s="22" customFormat="1" ht="15">
      <c r="C164" s="6"/>
      <c r="E164" s="19"/>
      <c r="G164" s="6"/>
      <c r="H164" s="6"/>
      <c r="I164" s="6"/>
      <c r="J164" s="10"/>
      <c r="K164" s="11"/>
      <c r="L164" s="6"/>
      <c r="M164" s="13"/>
      <c r="N164" s="12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10"/>
      <c r="AD164" s="12"/>
      <c r="AE164" s="6"/>
      <c r="AF164" s="55"/>
      <c r="AG164" s="55"/>
      <c r="AH164" s="55"/>
      <c r="AI164" s="6"/>
      <c r="AJ164" s="6"/>
      <c r="AK164" s="6"/>
      <c r="AN164" s="6"/>
      <c r="AQ164" s="19"/>
    </row>
    <row r="165" spans="3:43" s="22" customFormat="1" ht="15">
      <c r="C165" s="6"/>
      <c r="E165" s="19"/>
      <c r="G165" s="6"/>
      <c r="H165" s="6"/>
      <c r="I165" s="6"/>
      <c r="J165" s="10"/>
      <c r="K165" s="11"/>
      <c r="L165" s="6"/>
      <c r="M165" s="13"/>
      <c r="N165" s="12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10"/>
      <c r="AD165" s="12"/>
      <c r="AE165" s="6"/>
      <c r="AF165" s="55"/>
      <c r="AG165" s="55"/>
      <c r="AH165" s="55"/>
      <c r="AI165" s="6"/>
      <c r="AJ165" s="6"/>
      <c r="AK165" s="6"/>
      <c r="AN165" s="6"/>
      <c r="AQ165" s="19"/>
    </row>
    <row r="166" spans="3:43" s="22" customFormat="1" ht="15">
      <c r="C166" s="6"/>
      <c r="E166" s="19"/>
      <c r="G166" s="6"/>
      <c r="H166" s="6"/>
      <c r="I166" s="6"/>
      <c r="J166" s="10"/>
      <c r="K166" s="11"/>
      <c r="L166" s="6"/>
      <c r="M166" s="13"/>
      <c r="N166" s="12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10"/>
      <c r="AD166" s="12"/>
      <c r="AE166" s="6"/>
      <c r="AF166" s="55"/>
      <c r="AG166" s="55"/>
      <c r="AH166" s="55"/>
      <c r="AI166" s="6"/>
      <c r="AJ166" s="6"/>
      <c r="AK166" s="6"/>
      <c r="AN166" s="6"/>
      <c r="AQ166" s="19"/>
    </row>
    <row r="167" spans="3:43" s="22" customFormat="1" ht="15">
      <c r="C167" s="6"/>
      <c r="E167" s="19"/>
      <c r="G167" s="6"/>
      <c r="H167" s="6"/>
      <c r="I167" s="6"/>
      <c r="J167" s="10"/>
      <c r="K167" s="11"/>
      <c r="L167" s="6"/>
      <c r="M167" s="13"/>
      <c r="N167" s="12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10"/>
      <c r="AD167" s="12"/>
      <c r="AE167" s="6"/>
      <c r="AF167" s="55"/>
      <c r="AG167" s="55"/>
      <c r="AH167" s="55"/>
      <c r="AI167" s="6"/>
      <c r="AJ167" s="6"/>
      <c r="AK167" s="6"/>
      <c r="AN167" s="6"/>
      <c r="AQ167" s="19"/>
    </row>
    <row r="168" spans="3:43" s="22" customFormat="1" ht="15">
      <c r="C168" s="6"/>
      <c r="E168" s="19"/>
      <c r="G168" s="6"/>
      <c r="H168" s="6"/>
      <c r="I168" s="6"/>
      <c r="J168" s="10"/>
      <c r="K168" s="11"/>
      <c r="L168" s="6"/>
      <c r="M168" s="13"/>
      <c r="N168" s="12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10"/>
      <c r="AD168" s="12"/>
      <c r="AE168" s="6"/>
      <c r="AF168" s="55"/>
      <c r="AG168" s="55"/>
      <c r="AH168" s="55"/>
      <c r="AI168" s="6"/>
      <c r="AJ168" s="6"/>
      <c r="AK168" s="6"/>
      <c r="AN168" s="6"/>
      <c r="AQ168" s="19"/>
    </row>
    <row r="169" spans="3:43" s="22" customFormat="1" ht="15">
      <c r="C169" s="6"/>
      <c r="E169" s="19"/>
      <c r="G169" s="6"/>
      <c r="H169" s="6"/>
      <c r="I169" s="6"/>
      <c r="J169" s="10"/>
      <c r="K169" s="11"/>
      <c r="L169" s="6"/>
      <c r="M169" s="13"/>
      <c r="N169" s="1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10"/>
      <c r="AD169" s="12"/>
      <c r="AE169" s="6"/>
      <c r="AF169" s="55"/>
      <c r="AG169" s="55"/>
      <c r="AH169" s="55"/>
      <c r="AI169" s="6"/>
      <c r="AJ169" s="6"/>
      <c r="AK169" s="6"/>
      <c r="AN169" s="6"/>
      <c r="AQ169" s="19"/>
    </row>
    <row r="170" spans="3:43" s="22" customFormat="1" ht="15">
      <c r="C170" s="6"/>
      <c r="E170" s="19"/>
      <c r="G170" s="6"/>
      <c r="H170" s="6"/>
      <c r="I170" s="6"/>
      <c r="J170" s="10"/>
      <c r="K170" s="11"/>
      <c r="L170" s="6"/>
      <c r="M170" s="13"/>
      <c r="N170" s="12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10"/>
      <c r="AD170" s="12"/>
      <c r="AE170" s="6"/>
      <c r="AF170" s="55"/>
      <c r="AG170" s="55"/>
      <c r="AH170" s="55"/>
      <c r="AI170" s="6"/>
      <c r="AJ170" s="6"/>
      <c r="AK170" s="6"/>
      <c r="AN170" s="6"/>
      <c r="AQ170" s="19"/>
    </row>
    <row r="171" spans="3:43" s="22" customFormat="1" ht="15">
      <c r="C171" s="6"/>
      <c r="E171" s="19"/>
      <c r="G171" s="6"/>
      <c r="H171" s="6"/>
      <c r="I171" s="6"/>
      <c r="J171" s="10"/>
      <c r="K171" s="11"/>
      <c r="L171" s="6"/>
      <c r="M171" s="13"/>
      <c r="N171" s="12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10"/>
      <c r="AD171" s="12"/>
      <c r="AE171" s="6"/>
      <c r="AF171" s="55"/>
      <c r="AG171" s="55"/>
      <c r="AH171" s="55"/>
      <c r="AI171" s="6"/>
      <c r="AJ171" s="6"/>
      <c r="AK171" s="6"/>
      <c r="AN171" s="6"/>
      <c r="AQ171" s="19"/>
    </row>
    <row r="172" spans="3:43" s="22" customFormat="1" ht="15">
      <c r="C172" s="6"/>
      <c r="E172" s="19"/>
      <c r="G172" s="6"/>
      <c r="H172" s="6"/>
      <c r="I172" s="6"/>
      <c r="J172" s="10"/>
      <c r="K172" s="11"/>
      <c r="L172" s="6"/>
      <c r="M172" s="13"/>
      <c r="N172" s="12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10"/>
      <c r="AD172" s="12"/>
      <c r="AE172" s="6"/>
      <c r="AF172" s="55"/>
      <c r="AG172" s="55"/>
      <c r="AH172" s="55"/>
      <c r="AI172" s="6"/>
      <c r="AJ172" s="6"/>
      <c r="AK172" s="6"/>
      <c r="AN172" s="6"/>
      <c r="AQ172" s="19"/>
    </row>
    <row r="173" spans="3:43" s="22" customFormat="1" ht="15">
      <c r="C173" s="6"/>
      <c r="E173" s="19"/>
      <c r="G173" s="6"/>
      <c r="H173" s="6"/>
      <c r="I173" s="6"/>
      <c r="J173" s="10"/>
      <c r="K173" s="11"/>
      <c r="L173" s="6"/>
      <c r="M173" s="13"/>
      <c r="N173" s="12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10"/>
      <c r="AD173" s="12"/>
      <c r="AE173" s="6"/>
      <c r="AF173" s="55"/>
      <c r="AG173" s="55"/>
      <c r="AH173" s="55"/>
      <c r="AI173" s="6"/>
      <c r="AJ173" s="6"/>
      <c r="AK173" s="6"/>
      <c r="AN173" s="6"/>
      <c r="AQ173" s="19"/>
    </row>
    <row r="174" spans="3:43" s="22" customFormat="1" ht="15">
      <c r="C174" s="6"/>
      <c r="E174" s="19"/>
      <c r="G174" s="6"/>
      <c r="H174" s="6"/>
      <c r="I174" s="6"/>
      <c r="J174" s="10"/>
      <c r="K174" s="11"/>
      <c r="L174" s="6"/>
      <c r="M174" s="13"/>
      <c r="N174" s="12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10"/>
      <c r="AD174" s="12"/>
      <c r="AE174" s="6"/>
      <c r="AF174" s="55"/>
      <c r="AG174" s="55"/>
      <c r="AH174" s="55"/>
      <c r="AI174" s="6"/>
      <c r="AJ174" s="6"/>
      <c r="AK174" s="6"/>
      <c r="AN174" s="6"/>
      <c r="AQ174" s="19"/>
    </row>
    <row r="175" spans="3:43" s="22" customFormat="1" ht="15">
      <c r="C175" s="6"/>
      <c r="E175" s="19"/>
      <c r="G175" s="6"/>
      <c r="H175" s="6"/>
      <c r="I175" s="6"/>
      <c r="J175" s="10"/>
      <c r="K175" s="11"/>
      <c r="L175" s="6"/>
      <c r="M175" s="13"/>
      <c r="N175" s="12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10"/>
      <c r="AD175" s="12"/>
      <c r="AE175" s="6"/>
      <c r="AF175" s="55"/>
      <c r="AG175" s="55"/>
      <c r="AH175" s="55"/>
      <c r="AI175" s="6"/>
      <c r="AJ175" s="6"/>
      <c r="AK175" s="6"/>
      <c r="AN175" s="6"/>
      <c r="AQ175" s="19"/>
    </row>
    <row r="176" spans="3:43" s="22" customFormat="1" ht="15">
      <c r="C176" s="6"/>
      <c r="E176" s="19"/>
      <c r="G176" s="6"/>
      <c r="H176" s="6"/>
      <c r="I176" s="6"/>
      <c r="J176" s="10"/>
      <c r="K176" s="11"/>
      <c r="L176" s="6"/>
      <c r="M176" s="13"/>
      <c r="N176" s="12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10"/>
      <c r="AD176" s="12"/>
      <c r="AE176" s="6"/>
      <c r="AF176" s="55"/>
      <c r="AG176" s="55"/>
      <c r="AH176" s="55"/>
      <c r="AI176" s="6"/>
      <c r="AJ176" s="6"/>
      <c r="AK176" s="6"/>
      <c r="AN176" s="6"/>
      <c r="AQ176" s="19"/>
    </row>
    <row r="177" spans="3:43" s="22" customFormat="1" ht="15">
      <c r="C177" s="6"/>
      <c r="E177" s="19"/>
      <c r="G177" s="6"/>
      <c r="H177" s="6"/>
      <c r="I177" s="6"/>
      <c r="J177" s="10"/>
      <c r="K177" s="11"/>
      <c r="L177" s="6"/>
      <c r="M177" s="13"/>
      <c r="N177" s="12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10"/>
      <c r="AD177" s="12"/>
      <c r="AE177" s="6"/>
      <c r="AF177" s="55"/>
      <c r="AG177" s="55"/>
      <c r="AH177" s="55"/>
      <c r="AI177" s="6"/>
      <c r="AJ177" s="6"/>
      <c r="AK177" s="6"/>
      <c r="AN177" s="6"/>
      <c r="AQ177" s="19"/>
    </row>
    <row r="178" spans="3:43" s="22" customFormat="1" ht="15">
      <c r="C178" s="6"/>
      <c r="E178" s="19"/>
      <c r="G178" s="6"/>
      <c r="H178" s="6"/>
      <c r="I178" s="6"/>
      <c r="J178" s="10"/>
      <c r="K178" s="11"/>
      <c r="L178" s="6"/>
      <c r="M178" s="13"/>
      <c r="N178" s="1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10"/>
      <c r="AD178" s="12"/>
      <c r="AE178" s="6"/>
      <c r="AF178" s="55"/>
      <c r="AG178" s="55"/>
      <c r="AH178" s="55"/>
      <c r="AI178" s="6"/>
      <c r="AJ178" s="6"/>
      <c r="AK178" s="6"/>
      <c r="AN178" s="6"/>
      <c r="AQ178" s="19"/>
    </row>
    <row r="179" spans="3:43" s="22" customFormat="1" ht="15">
      <c r="C179" s="6"/>
      <c r="E179" s="19"/>
      <c r="G179" s="6"/>
      <c r="H179" s="6"/>
      <c r="I179" s="6"/>
      <c r="J179" s="10"/>
      <c r="K179" s="11"/>
      <c r="L179" s="6"/>
      <c r="M179" s="13"/>
      <c r="N179" s="12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10"/>
      <c r="AD179" s="12"/>
      <c r="AE179" s="6"/>
      <c r="AF179" s="55"/>
      <c r="AG179" s="55"/>
      <c r="AH179" s="55"/>
      <c r="AI179" s="6"/>
      <c r="AJ179" s="6"/>
      <c r="AK179" s="6"/>
      <c r="AN179" s="6"/>
      <c r="AQ179" s="19"/>
    </row>
    <row r="180" spans="3:43" s="22" customFormat="1" ht="15">
      <c r="C180" s="6"/>
      <c r="E180" s="19"/>
      <c r="G180" s="6"/>
      <c r="H180" s="6"/>
      <c r="I180" s="6"/>
      <c r="J180" s="10"/>
      <c r="K180" s="11"/>
      <c r="L180" s="6"/>
      <c r="M180" s="13"/>
      <c r="N180" s="1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10"/>
      <c r="AD180" s="12"/>
      <c r="AE180" s="6"/>
      <c r="AF180" s="55"/>
      <c r="AG180" s="55"/>
      <c r="AH180" s="55"/>
      <c r="AI180" s="6"/>
      <c r="AJ180" s="6"/>
      <c r="AK180" s="6"/>
      <c r="AN180" s="6"/>
      <c r="AQ180" s="19"/>
    </row>
    <row r="181" spans="3:43" s="22" customFormat="1" ht="15">
      <c r="C181" s="6"/>
      <c r="E181" s="19"/>
      <c r="G181" s="6"/>
      <c r="H181" s="6"/>
      <c r="I181" s="6"/>
      <c r="J181" s="10"/>
      <c r="K181" s="11"/>
      <c r="L181" s="6"/>
      <c r="M181" s="13"/>
      <c r="N181" s="1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10"/>
      <c r="AD181" s="12"/>
      <c r="AE181" s="6"/>
      <c r="AF181" s="55"/>
      <c r="AG181" s="55"/>
      <c r="AH181" s="55"/>
      <c r="AI181" s="6"/>
      <c r="AJ181" s="6"/>
      <c r="AK181" s="6"/>
      <c r="AN181" s="6"/>
      <c r="AQ181" s="19"/>
    </row>
    <row r="182" spans="3:43" s="22" customFormat="1" ht="15">
      <c r="C182" s="6"/>
      <c r="E182" s="19"/>
      <c r="G182" s="6"/>
      <c r="H182" s="6"/>
      <c r="I182" s="6"/>
      <c r="J182" s="10"/>
      <c r="K182" s="11"/>
      <c r="L182" s="6"/>
      <c r="M182" s="13"/>
      <c r="N182" s="1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10"/>
      <c r="AD182" s="12"/>
      <c r="AE182" s="6"/>
      <c r="AF182" s="55"/>
      <c r="AG182" s="55"/>
      <c r="AH182" s="55"/>
      <c r="AI182" s="6"/>
      <c r="AJ182" s="6"/>
      <c r="AK182" s="6"/>
      <c r="AN182" s="6"/>
      <c r="AQ182" s="19"/>
    </row>
    <row r="183" spans="3:43" s="22" customFormat="1" ht="15">
      <c r="C183" s="6"/>
      <c r="E183" s="19"/>
      <c r="G183" s="6"/>
      <c r="H183" s="6"/>
      <c r="I183" s="6"/>
      <c r="J183" s="10"/>
      <c r="K183" s="11"/>
      <c r="L183" s="6"/>
      <c r="M183" s="13"/>
      <c r="N183" s="1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10"/>
      <c r="AD183" s="12"/>
      <c r="AE183" s="6"/>
      <c r="AF183" s="55"/>
      <c r="AG183" s="55"/>
      <c r="AH183" s="55"/>
      <c r="AI183" s="6"/>
      <c r="AJ183" s="6"/>
      <c r="AK183" s="6"/>
      <c r="AN183" s="6"/>
      <c r="AQ183" s="19"/>
    </row>
    <row r="184" spans="3:43" s="22" customFormat="1" ht="15">
      <c r="C184" s="6"/>
      <c r="E184" s="19"/>
      <c r="G184" s="6"/>
      <c r="H184" s="6"/>
      <c r="I184" s="6"/>
      <c r="J184" s="10"/>
      <c r="K184" s="11"/>
      <c r="L184" s="6"/>
      <c r="M184" s="13"/>
      <c r="N184" s="12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10"/>
      <c r="AD184" s="12"/>
      <c r="AE184" s="6"/>
      <c r="AF184" s="55"/>
      <c r="AG184" s="55"/>
      <c r="AH184" s="55"/>
      <c r="AI184" s="6"/>
      <c r="AJ184" s="6"/>
      <c r="AK184" s="6"/>
      <c r="AN184" s="6"/>
      <c r="AQ184" s="19"/>
    </row>
    <row r="185" spans="3:43" s="22" customFormat="1" ht="15">
      <c r="C185" s="6"/>
      <c r="E185" s="19"/>
      <c r="G185" s="6"/>
      <c r="H185" s="6"/>
      <c r="I185" s="6"/>
      <c r="J185" s="10"/>
      <c r="K185" s="11"/>
      <c r="L185" s="6"/>
      <c r="M185" s="13"/>
      <c r="N185" s="12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10"/>
      <c r="AD185" s="12"/>
      <c r="AE185" s="6"/>
      <c r="AF185" s="55"/>
      <c r="AG185" s="55"/>
      <c r="AH185" s="55"/>
      <c r="AI185" s="6"/>
      <c r="AJ185" s="6"/>
      <c r="AK185" s="6"/>
      <c r="AN185" s="6"/>
      <c r="AQ185" s="19"/>
    </row>
    <row r="186" spans="3:43" s="22" customFormat="1" ht="15">
      <c r="C186" s="6"/>
      <c r="E186" s="19"/>
      <c r="G186" s="6"/>
      <c r="H186" s="6"/>
      <c r="I186" s="6"/>
      <c r="J186" s="10"/>
      <c r="K186" s="11"/>
      <c r="L186" s="6"/>
      <c r="M186" s="13"/>
      <c r="N186" s="12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10"/>
      <c r="AD186" s="12"/>
      <c r="AE186" s="6"/>
      <c r="AF186" s="55"/>
      <c r="AG186" s="55"/>
      <c r="AH186" s="55"/>
      <c r="AI186" s="6"/>
      <c r="AJ186" s="6"/>
      <c r="AK186" s="6"/>
      <c r="AN186" s="6"/>
      <c r="AQ186" s="19"/>
    </row>
    <row r="187" spans="3:43" s="22" customFormat="1" ht="15">
      <c r="C187" s="6"/>
      <c r="E187" s="19"/>
      <c r="G187" s="6"/>
      <c r="H187" s="6"/>
      <c r="I187" s="6"/>
      <c r="J187" s="10"/>
      <c r="K187" s="11"/>
      <c r="L187" s="6"/>
      <c r="M187" s="13"/>
      <c r="N187" s="12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10"/>
      <c r="AD187" s="12"/>
      <c r="AE187" s="6"/>
      <c r="AF187" s="55"/>
      <c r="AG187" s="55"/>
      <c r="AH187" s="55"/>
      <c r="AI187" s="6"/>
      <c r="AJ187" s="6"/>
      <c r="AK187" s="6"/>
      <c r="AN187" s="6"/>
      <c r="AQ187" s="19"/>
    </row>
    <row r="188" spans="3:43" s="22" customFormat="1" ht="15">
      <c r="C188" s="6"/>
      <c r="E188" s="19"/>
      <c r="G188" s="6"/>
      <c r="H188" s="6"/>
      <c r="I188" s="6"/>
      <c r="J188" s="10"/>
      <c r="K188" s="11"/>
      <c r="L188" s="6"/>
      <c r="M188" s="13"/>
      <c r="N188" s="12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10"/>
      <c r="AD188" s="12"/>
      <c r="AE188" s="6"/>
      <c r="AF188" s="55"/>
      <c r="AG188" s="55"/>
      <c r="AH188" s="55"/>
      <c r="AI188" s="6"/>
      <c r="AJ188" s="6"/>
      <c r="AK188" s="6"/>
      <c r="AN188" s="6"/>
      <c r="AQ188" s="19"/>
    </row>
    <row r="189" spans="3:43" s="22" customFormat="1" ht="15">
      <c r="C189" s="6"/>
      <c r="E189" s="19"/>
      <c r="G189" s="6"/>
      <c r="H189" s="6"/>
      <c r="I189" s="6"/>
      <c r="J189" s="10"/>
      <c r="K189" s="11"/>
      <c r="L189" s="6"/>
      <c r="M189" s="13"/>
      <c r="N189" s="12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10"/>
      <c r="AD189" s="12"/>
      <c r="AE189" s="6"/>
      <c r="AF189" s="55"/>
      <c r="AG189" s="55"/>
      <c r="AH189" s="55"/>
      <c r="AI189" s="6"/>
      <c r="AJ189" s="6"/>
      <c r="AK189" s="6"/>
      <c r="AN189" s="6"/>
      <c r="AQ189" s="19"/>
    </row>
    <row r="190" spans="3:43" s="22" customFormat="1" ht="15">
      <c r="C190" s="6"/>
      <c r="E190" s="19"/>
      <c r="G190" s="6"/>
      <c r="H190" s="6"/>
      <c r="I190" s="6"/>
      <c r="J190" s="10"/>
      <c r="K190" s="11"/>
      <c r="L190" s="6"/>
      <c r="M190" s="13"/>
      <c r="N190" s="12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10"/>
      <c r="AD190" s="12"/>
      <c r="AE190" s="6"/>
      <c r="AF190" s="55"/>
      <c r="AG190" s="55"/>
      <c r="AH190" s="55"/>
      <c r="AI190" s="6"/>
      <c r="AJ190" s="6"/>
      <c r="AK190" s="6"/>
      <c r="AN190" s="6"/>
      <c r="AQ190" s="19"/>
    </row>
    <row r="191" spans="3:43" s="22" customFormat="1" ht="15">
      <c r="C191" s="6"/>
      <c r="E191" s="19"/>
      <c r="G191" s="6"/>
      <c r="H191" s="6"/>
      <c r="I191" s="6"/>
      <c r="J191" s="10"/>
      <c r="K191" s="11"/>
      <c r="L191" s="6"/>
      <c r="M191" s="13"/>
      <c r="N191" s="12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10"/>
      <c r="AD191" s="12"/>
      <c r="AE191" s="6"/>
      <c r="AF191" s="55"/>
      <c r="AG191" s="55"/>
      <c r="AH191" s="55"/>
      <c r="AI191" s="6"/>
      <c r="AJ191" s="6"/>
      <c r="AK191" s="6"/>
      <c r="AN191" s="6"/>
      <c r="AQ191" s="19"/>
    </row>
    <row r="192" spans="3:43" s="22" customFormat="1" ht="15">
      <c r="C192" s="6"/>
      <c r="E192" s="19"/>
      <c r="G192" s="6"/>
      <c r="H192" s="6"/>
      <c r="I192" s="6"/>
      <c r="J192" s="10"/>
      <c r="K192" s="11"/>
      <c r="L192" s="6"/>
      <c r="M192" s="13"/>
      <c r="N192" s="12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10"/>
      <c r="AD192" s="12"/>
      <c r="AE192" s="6"/>
      <c r="AF192" s="55"/>
      <c r="AG192" s="55"/>
      <c r="AH192" s="55"/>
      <c r="AI192" s="6"/>
      <c r="AJ192" s="6"/>
      <c r="AK192" s="6"/>
      <c r="AN192" s="6"/>
      <c r="AQ192" s="19"/>
    </row>
    <row r="193" spans="3:43" s="22" customFormat="1" ht="15">
      <c r="C193" s="6"/>
      <c r="E193" s="19"/>
      <c r="G193" s="6"/>
      <c r="H193" s="6"/>
      <c r="I193" s="6"/>
      <c r="J193" s="10"/>
      <c r="K193" s="11"/>
      <c r="L193" s="6"/>
      <c r="M193" s="13"/>
      <c r="N193" s="12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10"/>
      <c r="AD193" s="12"/>
      <c r="AE193" s="6"/>
      <c r="AF193" s="55"/>
      <c r="AG193" s="55"/>
      <c r="AH193" s="55"/>
      <c r="AI193" s="6"/>
      <c r="AJ193" s="6"/>
      <c r="AK193" s="6"/>
      <c r="AN193" s="6"/>
      <c r="AQ193" s="19"/>
    </row>
    <row r="194" spans="3:43" s="22" customFormat="1" ht="15">
      <c r="C194" s="6"/>
      <c r="E194" s="19"/>
      <c r="G194" s="6"/>
      <c r="H194" s="6"/>
      <c r="I194" s="6"/>
      <c r="J194" s="10"/>
      <c r="K194" s="11"/>
      <c r="L194" s="6"/>
      <c r="M194" s="13"/>
      <c r="N194" s="12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10"/>
      <c r="AD194" s="12"/>
      <c r="AE194" s="6"/>
      <c r="AF194" s="55"/>
      <c r="AG194" s="55"/>
      <c r="AH194" s="55"/>
      <c r="AI194" s="6"/>
      <c r="AJ194" s="6"/>
      <c r="AK194" s="6"/>
      <c r="AN194" s="6"/>
      <c r="AQ194" s="19"/>
    </row>
    <row r="195" spans="3:43" s="22" customFormat="1" ht="15">
      <c r="C195" s="6"/>
      <c r="E195" s="19"/>
      <c r="G195" s="6"/>
      <c r="H195" s="6"/>
      <c r="I195" s="6"/>
      <c r="J195" s="10"/>
      <c r="K195" s="11"/>
      <c r="L195" s="6"/>
      <c r="M195" s="13"/>
      <c r="N195" s="12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10"/>
      <c r="AD195" s="12"/>
      <c r="AE195" s="6"/>
      <c r="AF195" s="55"/>
      <c r="AG195" s="55"/>
      <c r="AH195" s="55"/>
      <c r="AI195" s="6"/>
      <c r="AJ195" s="6"/>
      <c r="AK195" s="6"/>
      <c r="AN195" s="6"/>
      <c r="AQ195" s="19"/>
    </row>
    <row r="196" spans="3:43" s="22" customFormat="1" ht="15">
      <c r="C196" s="6"/>
      <c r="E196" s="19"/>
      <c r="G196" s="6"/>
      <c r="H196" s="6"/>
      <c r="I196" s="6"/>
      <c r="J196" s="10"/>
      <c r="K196" s="11"/>
      <c r="L196" s="6"/>
      <c r="M196" s="13"/>
      <c r="N196" s="12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10"/>
      <c r="AD196" s="12"/>
      <c r="AE196" s="6"/>
      <c r="AF196" s="55"/>
      <c r="AG196" s="55"/>
      <c r="AH196" s="55"/>
      <c r="AI196" s="6"/>
      <c r="AJ196" s="6"/>
      <c r="AK196" s="6"/>
      <c r="AN196" s="6"/>
      <c r="AQ196" s="19"/>
    </row>
    <row r="197" spans="3:43" s="22" customFormat="1" ht="15">
      <c r="C197" s="6"/>
      <c r="E197" s="19"/>
      <c r="G197" s="6"/>
      <c r="H197" s="6"/>
      <c r="I197" s="6"/>
      <c r="J197" s="10"/>
      <c r="K197" s="11"/>
      <c r="L197" s="6"/>
      <c r="M197" s="13"/>
      <c r="N197" s="12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10"/>
      <c r="AD197" s="12"/>
      <c r="AE197" s="6"/>
      <c r="AF197" s="55"/>
      <c r="AG197" s="55"/>
      <c r="AH197" s="55"/>
      <c r="AI197" s="6"/>
      <c r="AJ197" s="6"/>
      <c r="AK197" s="6"/>
      <c r="AN197" s="6"/>
      <c r="AQ197" s="19"/>
    </row>
    <row r="198" spans="3:43" s="22" customFormat="1" ht="15">
      <c r="C198" s="6"/>
      <c r="E198" s="19"/>
      <c r="G198" s="6"/>
      <c r="H198" s="6"/>
      <c r="I198" s="6"/>
      <c r="J198" s="10"/>
      <c r="K198" s="11"/>
      <c r="L198" s="6"/>
      <c r="M198" s="13"/>
      <c r="N198" s="12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10"/>
      <c r="AD198" s="12"/>
      <c r="AE198" s="6"/>
      <c r="AF198" s="55"/>
      <c r="AG198" s="55"/>
      <c r="AH198" s="55"/>
      <c r="AI198" s="6"/>
      <c r="AJ198" s="6"/>
      <c r="AK198" s="6"/>
      <c r="AN198" s="6"/>
      <c r="AQ198" s="19"/>
    </row>
    <row r="199" spans="3:43" s="22" customFormat="1" ht="15">
      <c r="C199" s="6"/>
      <c r="E199" s="19"/>
      <c r="G199" s="6"/>
      <c r="H199" s="6"/>
      <c r="I199" s="6"/>
      <c r="J199" s="10"/>
      <c r="K199" s="11"/>
      <c r="L199" s="6"/>
      <c r="M199" s="13"/>
      <c r="N199" s="12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10"/>
      <c r="AD199" s="12"/>
      <c r="AE199" s="6"/>
      <c r="AF199" s="55"/>
      <c r="AG199" s="55"/>
      <c r="AH199" s="55"/>
      <c r="AI199" s="6"/>
      <c r="AJ199" s="6"/>
      <c r="AK199" s="6"/>
      <c r="AN199" s="6"/>
      <c r="AQ199" s="19"/>
    </row>
    <row r="200" spans="3:43" s="22" customFormat="1" ht="15">
      <c r="C200" s="6"/>
      <c r="E200" s="19"/>
      <c r="G200" s="6"/>
      <c r="H200" s="6"/>
      <c r="I200" s="6"/>
      <c r="J200" s="10"/>
      <c r="K200" s="11"/>
      <c r="L200" s="6"/>
      <c r="M200" s="13"/>
      <c r="N200" s="12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10"/>
      <c r="AD200" s="12"/>
      <c r="AE200" s="6"/>
      <c r="AF200" s="55"/>
      <c r="AG200" s="55"/>
      <c r="AH200" s="55"/>
      <c r="AI200" s="6"/>
      <c r="AJ200" s="6"/>
      <c r="AK200" s="6"/>
      <c r="AN200" s="6"/>
      <c r="AQ200" s="19"/>
    </row>
    <row r="201" spans="3:43" s="22" customFormat="1" ht="15">
      <c r="C201" s="6"/>
      <c r="E201" s="19"/>
      <c r="G201" s="6"/>
      <c r="H201" s="6"/>
      <c r="I201" s="6"/>
      <c r="J201" s="10"/>
      <c r="K201" s="11"/>
      <c r="L201" s="6"/>
      <c r="M201" s="13"/>
      <c r="N201" s="12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10"/>
      <c r="AD201" s="12"/>
      <c r="AE201" s="6"/>
      <c r="AF201" s="55"/>
      <c r="AG201" s="55"/>
      <c r="AH201" s="55"/>
      <c r="AI201" s="6"/>
      <c r="AJ201" s="6"/>
      <c r="AK201" s="6"/>
      <c r="AN201" s="6"/>
      <c r="AQ201" s="19"/>
    </row>
    <row r="202" spans="3:43" s="22" customFormat="1" ht="15">
      <c r="C202" s="6"/>
      <c r="E202" s="19"/>
      <c r="G202" s="6"/>
      <c r="H202" s="6"/>
      <c r="I202" s="6"/>
      <c r="J202" s="10"/>
      <c r="K202" s="11"/>
      <c r="L202" s="6"/>
      <c r="M202" s="13"/>
      <c r="N202" s="12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10"/>
      <c r="AD202" s="12"/>
      <c r="AE202" s="6"/>
      <c r="AF202" s="55"/>
      <c r="AG202" s="55"/>
      <c r="AH202" s="55"/>
      <c r="AI202" s="6"/>
      <c r="AJ202" s="6"/>
      <c r="AK202" s="6"/>
      <c r="AN202" s="6"/>
      <c r="AQ202" s="19"/>
    </row>
    <row r="203" spans="3:43" s="22" customFormat="1" ht="15">
      <c r="C203" s="6"/>
      <c r="E203" s="19"/>
      <c r="G203" s="6"/>
      <c r="H203" s="6"/>
      <c r="I203" s="6"/>
      <c r="J203" s="10"/>
      <c r="K203" s="11"/>
      <c r="L203" s="6"/>
      <c r="M203" s="13"/>
      <c r="N203" s="12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10"/>
      <c r="AD203" s="12"/>
      <c r="AE203" s="6"/>
      <c r="AF203" s="55"/>
      <c r="AG203" s="55"/>
      <c r="AH203" s="55"/>
      <c r="AI203" s="6"/>
      <c r="AJ203" s="6"/>
      <c r="AK203" s="6"/>
      <c r="AN203" s="6"/>
      <c r="AQ203" s="19"/>
    </row>
    <row r="204" spans="3:43" s="22" customFormat="1" ht="15">
      <c r="C204" s="6"/>
      <c r="E204" s="19"/>
      <c r="G204" s="6"/>
      <c r="H204" s="6"/>
      <c r="I204" s="6"/>
      <c r="J204" s="10"/>
      <c r="K204" s="11"/>
      <c r="L204" s="6"/>
      <c r="M204" s="13"/>
      <c r="N204" s="12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10"/>
      <c r="AD204" s="12"/>
      <c r="AE204" s="6"/>
      <c r="AF204" s="55"/>
      <c r="AG204" s="55"/>
      <c r="AH204" s="55"/>
      <c r="AI204" s="6"/>
      <c r="AJ204" s="6"/>
      <c r="AK204" s="6"/>
      <c r="AN204" s="6"/>
      <c r="AQ204" s="19"/>
    </row>
    <row r="205" spans="3:43" s="22" customFormat="1" ht="15">
      <c r="C205" s="6"/>
      <c r="E205" s="19"/>
      <c r="G205" s="6"/>
      <c r="H205" s="6"/>
      <c r="I205" s="6"/>
      <c r="J205" s="10"/>
      <c r="K205" s="11"/>
      <c r="L205" s="6"/>
      <c r="M205" s="13"/>
      <c r="N205" s="12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10"/>
      <c r="AD205" s="12"/>
      <c r="AE205" s="6"/>
      <c r="AF205" s="55"/>
      <c r="AG205" s="55"/>
      <c r="AH205" s="55"/>
      <c r="AI205" s="6"/>
      <c r="AJ205" s="6"/>
      <c r="AK205" s="6"/>
      <c r="AN205" s="6"/>
      <c r="AQ205" s="19"/>
    </row>
    <row r="206" spans="3:43" s="22" customFormat="1" ht="15">
      <c r="C206" s="6"/>
      <c r="E206" s="19"/>
      <c r="G206" s="6"/>
      <c r="H206" s="6"/>
      <c r="I206" s="6"/>
      <c r="J206" s="10"/>
      <c r="K206" s="11"/>
      <c r="L206" s="6"/>
      <c r="M206" s="13"/>
      <c r="N206" s="12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10"/>
      <c r="AD206" s="12"/>
      <c r="AE206" s="6"/>
      <c r="AF206" s="55"/>
      <c r="AG206" s="55"/>
      <c r="AH206" s="55"/>
      <c r="AI206" s="6"/>
      <c r="AJ206" s="6"/>
      <c r="AK206" s="6"/>
      <c r="AN206" s="6"/>
      <c r="AQ206" s="19"/>
    </row>
    <row r="207" spans="3:43" s="22" customFormat="1" ht="15">
      <c r="C207" s="6"/>
      <c r="E207" s="19"/>
      <c r="G207" s="6"/>
      <c r="H207" s="6"/>
      <c r="I207" s="6"/>
      <c r="J207" s="10"/>
      <c r="K207" s="11"/>
      <c r="L207" s="6"/>
      <c r="M207" s="13"/>
      <c r="N207" s="12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10"/>
      <c r="AD207" s="12"/>
      <c r="AE207" s="6"/>
      <c r="AF207" s="55"/>
      <c r="AG207" s="55"/>
      <c r="AH207" s="55"/>
      <c r="AI207" s="6"/>
      <c r="AJ207" s="6"/>
      <c r="AK207" s="6"/>
      <c r="AN207" s="6"/>
      <c r="AQ207" s="19"/>
    </row>
    <row r="208" spans="3:43" s="22" customFormat="1" ht="15">
      <c r="C208" s="6"/>
      <c r="E208" s="19"/>
      <c r="G208" s="6"/>
      <c r="H208" s="6"/>
      <c r="I208" s="6"/>
      <c r="J208" s="10"/>
      <c r="K208" s="11"/>
      <c r="L208" s="6"/>
      <c r="M208" s="13"/>
      <c r="N208" s="12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10"/>
      <c r="AD208" s="12"/>
      <c r="AE208" s="6"/>
      <c r="AF208" s="55"/>
      <c r="AG208" s="55"/>
      <c r="AH208" s="55"/>
      <c r="AI208" s="6"/>
      <c r="AJ208" s="6"/>
      <c r="AK208" s="6"/>
      <c r="AN208" s="6"/>
      <c r="AQ208" s="19"/>
    </row>
    <row r="209" spans="3:43" s="22" customFormat="1" ht="15">
      <c r="C209" s="6"/>
      <c r="E209" s="19"/>
      <c r="G209" s="6"/>
      <c r="H209" s="6"/>
      <c r="I209" s="6"/>
      <c r="J209" s="10"/>
      <c r="K209" s="11"/>
      <c r="L209" s="6"/>
      <c r="M209" s="13"/>
      <c r="N209" s="12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10"/>
      <c r="AD209" s="12"/>
      <c r="AE209" s="6"/>
      <c r="AF209" s="55"/>
      <c r="AG209" s="55"/>
      <c r="AH209" s="55"/>
      <c r="AI209" s="6"/>
      <c r="AJ209" s="6"/>
      <c r="AK209" s="6"/>
      <c r="AN209" s="6"/>
      <c r="AQ209" s="19"/>
    </row>
    <row r="210" spans="3:43" s="22" customFormat="1" ht="15">
      <c r="C210" s="6"/>
      <c r="E210" s="19"/>
      <c r="G210" s="6"/>
      <c r="H210" s="6"/>
      <c r="I210" s="6"/>
      <c r="J210" s="10"/>
      <c r="K210" s="11"/>
      <c r="L210" s="6"/>
      <c r="M210" s="13"/>
      <c r="N210" s="12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10"/>
      <c r="AD210" s="12"/>
      <c r="AE210" s="6"/>
      <c r="AF210" s="55"/>
      <c r="AG210" s="55"/>
      <c r="AH210" s="55"/>
      <c r="AI210" s="6"/>
      <c r="AJ210" s="6"/>
      <c r="AK210" s="6"/>
      <c r="AN210" s="6"/>
      <c r="AQ210" s="19"/>
    </row>
    <row r="211" spans="3:43" s="22" customFormat="1" ht="15">
      <c r="C211" s="6"/>
      <c r="E211" s="19"/>
      <c r="G211" s="6"/>
      <c r="H211" s="6"/>
      <c r="I211" s="6"/>
      <c r="J211" s="10"/>
      <c r="K211" s="11"/>
      <c r="L211" s="6"/>
      <c r="M211" s="13"/>
      <c r="N211" s="12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10"/>
      <c r="AD211" s="12"/>
      <c r="AE211" s="6"/>
      <c r="AF211" s="55"/>
      <c r="AG211" s="55"/>
      <c r="AH211" s="55"/>
      <c r="AI211" s="6"/>
      <c r="AJ211" s="6"/>
      <c r="AK211" s="6"/>
      <c r="AN211" s="6"/>
      <c r="AQ211" s="19"/>
    </row>
    <row r="212" spans="3:43" s="22" customFormat="1" ht="15">
      <c r="C212" s="6"/>
      <c r="E212" s="19"/>
      <c r="G212" s="6"/>
      <c r="H212" s="6"/>
      <c r="I212" s="6"/>
      <c r="J212" s="10"/>
      <c r="K212" s="11"/>
      <c r="L212" s="6"/>
      <c r="M212" s="13"/>
      <c r="N212" s="12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10"/>
      <c r="AD212" s="12"/>
      <c r="AE212" s="6"/>
      <c r="AF212" s="55"/>
      <c r="AG212" s="55"/>
      <c r="AH212" s="55"/>
      <c r="AI212" s="6"/>
      <c r="AJ212" s="6"/>
      <c r="AK212" s="6"/>
      <c r="AN212" s="6"/>
      <c r="AQ212" s="19"/>
    </row>
    <row r="213" spans="3:43" s="22" customFormat="1" ht="15">
      <c r="C213" s="6"/>
      <c r="E213" s="19"/>
      <c r="G213" s="6"/>
      <c r="H213" s="6"/>
      <c r="I213" s="6"/>
      <c r="J213" s="10"/>
      <c r="K213" s="11"/>
      <c r="L213" s="6"/>
      <c r="M213" s="13"/>
      <c r="N213" s="12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10"/>
      <c r="AD213" s="12"/>
      <c r="AE213" s="6"/>
      <c r="AF213" s="55"/>
      <c r="AG213" s="55"/>
      <c r="AH213" s="55"/>
      <c r="AI213" s="6"/>
      <c r="AJ213" s="6"/>
      <c r="AK213" s="6"/>
      <c r="AN213" s="6"/>
      <c r="AQ213" s="19"/>
    </row>
    <row r="214" spans="3:43" s="22" customFormat="1" ht="15">
      <c r="C214" s="6"/>
      <c r="E214" s="19"/>
      <c r="G214" s="6"/>
      <c r="H214" s="6"/>
      <c r="I214" s="6"/>
      <c r="J214" s="10"/>
      <c r="K214" s="11"/>
      <c r="L214" s="6"/>
      <c r="M214" s="13"/>
      <c r="N214" s="12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10"/>
      <c r="AD214" s="12"/>
      <c r="AE214" s="6"/>
      <c r="AF214" s="55"/>
      <c r="AG214" s="55"/>
      <c r="AH214" s="55"/>
      <c r="AI214" s="6"/>
      <c r="AJ214" s="6"/>
      <c r="AK214" s="6"/>
      <c r="AN214" s="6"/>
      <c r="AQ214" s="19"/>
    </row>
    <row r="215" spans="3:43" s="22" customFormat="1" ht="15">
      <c r="C215" s="6"/>
      <c r="E215" s="19"/>
      <c r="G215" s="6"/>
      <c r="H215" s="6"/>
      <c r="I215" s="6"/>
      <c r="J215" s="10"/>
      <c r="K215" s="11"/>
      <c r="L215" s="6"/>
      <c r="M215" s="13"/>
      <c r="N215" s="12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10"/>
      <c r="AD215" s="12"/>
      <c r="AE215" s="6"/>
      <c r="AF215" s="55"/>
      <c r="AG215" s="55"/>
      <c r="AH215" s="55"/>
      <c r="AI215" s="6"/>
      <c r="AJ215" s="6"/>
      <c r="AK215" s="6"/>
      <c r="AN215" s="6"/>
      <c r="AQ215" s="19"/>
    </row>
    <row r="216" spans="3:43" s="22" customFormat="1" ht="15">
      <c r="C216" s="6"/>
      <c r="E216" s="19"/>
      <c r="G216" s="6"/>
      <c r="H216" s="6"/>
      <c r="I216" s="6"/>
      <c r="J216" s="10"/>
      <c r="K216" s="11"/>
      <c r="L216" s="6"/>
      <c r="M216" s="13"/>
      <c r="N216" s="12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10"/>
      <c r="AD216" s="12"/>
      <c r="AE216" s="6"/>
      <c r="AF216" s="55"/>
      <c r="AG216" s="55"/>
      <c r="AH216" s="55"/>
      <c r="AI216" s="6"/>
      <c r="AJ216" s="6"/>
      <c r="AK216" s="6"/>
      <c r="AN216" s="6"/>
      <c r="AQ216" s="19"/>
    </row>
    <row r="217" spans="3:43" s="22" customFormat="1" ht="15">
      <c r="C217" s="6"/>
      <c r="E217" s="19"/>
      <c r="G217" s="6"/>
      <c r="H217" s="6"/>
      <c r="I217" s="6"/>
      <c r="J217" s="10"/>
      <c r="K217" s="11"/>
      <c r="L217" s="6"/>
      <c r="M217" s="13"/>
      <c r="N217" s="12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10"/>
      <c r="AD217" s="12"/>
      <c r="AE217" s="6"/>
      <c r="AF217" s="55"/>
      <c r="AG217" s="55"/>
      <c r="AH217" s="55"/>
      <c r="AI217" s="6"/>
      <c r="AJ217" s="6"/>
      <c r="AK217" s="6"/>
      <c r="AN217" s="6"/>
      <c r="AQ217" s="19"/>
    </row>
    <row r="218" spans="3:43" s="22" customFormat="1" ht="15">
      <c r="C218" s="6"/>
      <c r="E218" s="19"/>
      <c r="G218" s="6"/>
      <c r="H218" s="6"/>
      <c r="I218" s="6"/>
      <c r="J218" s="10"/>
      <c r="K218" s="11"/>
      <c r="L218" s="6"/>
      <c r="M218" s="13"/>
      <c r="N218" s="12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10"/>
      <c r="AD218" s="12"/>
      <c r="AE218" s="6"/>
      <c r="AF218" s="55"/>
      <c r="AG218" s="55"/>
      <c r="AH218" s="55"/>
      <c r="AI218" s="6"/>
      <c r="AJ218" s="6"/>
      <c r="AK218" s="6"/>
      <c r="AN218" s="6"/>
      <c r="AQ218" s="19"/>
    </row>
    <row r="219" spans="3:43" s="22" customFormat="1" ht="15">
      <c r="C219" s="6"/>
      <c r="E219" s="19"/>
      <c r="G219" s="6"/>
      <c r="H219" s="6"/>
      <c r="I219" s="6"/>
      <c r="J219" s="10"/>
      <c r="K219" s="11"/>
      <c r="L219" s="6"/>
      <c r="M219" s="13"/>
      <c r="N219" s="1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10"/>
      <c r="AD219" s="12"/>
      <c r="AE219" s="6"/>
      <c r="AF219" s="55"/>
      <c r="AG219" s="55"/>
      <c r="AH219" s="55"/>
      <c r="AI219" s="6"/>
      <c r="AJ219" s="6"/>
      <c r="AK219" s="6"/>
      <c r="AN219" s="6"/>
      <c r="AQ219" s="19"/>
    </row>
    <row r="220" spans="3:43" s="22" customFormat="1" ht="15">
      <c r="C220" s="6"/>
      <c r="E220" s="19"/>
      <c r="G220" s="6"/>
      <c r="H220" s="6"/>
      <c r="I220" s="6"/>
      <c r="J220" s="10"/>
      <c r="K220" s="11"/>
      <c r="L220" s="6"/>
      <c r="M220" s="13"/>
      <c r="N220" s="12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10"/>
      <c r="AD220" s="12"/>
      <c r="AE220" s="6"/>
      <c r="AF220" s="55"/>
      <c r="AG220" s="55"/>
      <c r="AH220" s="55"/>
      <c r="AI220" s="6"/>
      <c r="AJ220" s="6"/>
      <c r="AK220" s="6"/>
      <c r="AN220" s="6"/>
      <c r="AQ220" s="19"/>
    </row>
    <row r="221" spans="3:43" s="22" customFormat="1" ht="15">
      <c r="C221" s="6"/>
      <c r="E221" s="19"/>
      <c r="G221" s="6"/>
      <c r="H221" s="6"/>
      <c r="I221" s="6"/>
      <c r="J221" s="10"/>
      <c r="K221" s="11"/>
      <c r="L221" s="6"/>
      <c r="M221" s="13"/>
      <c r="N221" s="12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10"/>
      <c r="AD221" s="12"/>
      <c r="AE221" s="6"/>
      <c r="AF221" s="55"/>
      <c r="AG221" s="55"/>
      <c r="AH221" s="55"/>
      <c r="AI221" s="6"/>
      <c r="AJ221" s="6"/>
      <c r="AK221" s="6"/>
      <c r="AN221" s="6"/>
      <c r="AQ221" s="19"/>
    </row>
    <row r="222" spans="3:43" s="22" customFormat="1" ht="15">
      <c r="C222" s="6"/>
      <c r="E222" s="19"/>
      <c r="G222" s="6"/>
      <c r="H222" s="6"/>
      <c r="I222" s="6"/>
      <c r="J222" s="10"/>
      <c r="K222" s="11"/>
      <c r="L222" s="6"/>
      <c r="M222" s="13"/>
      <c r="N222" s="12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10"/>
      <c r="AD222" s="12"/>
      <c r="AE222" s="6"/>
      <c r="AF222" s="55"/>
      <c r="AG222" s="55"/>
      <c r="AH222" s="55"/>
      <c r="AI222" s="6"/>
      <c r="AJ222" s="6"/>
      <c r="AK222" s="6"/>
      <c r="AN222" s="6"/>
      <c r="AQ222" s="19"/>
    </row>
    <row r="223" spans="3:43" s="22" customFormat="1" ht="15">
      <c r="C223" s="6"/>
      <c r="E223" s="19"/>
      <c r="G223" s="6"/>
      <c r="H223" s="6"/>
      <c r="I223" s="6"/>
      <c r="J223" s="10"/>
      <c r="K223" s="11"/>
      <c r="L223" s="6"/>
      <c r="M223" s="13"/>
      <c r="N223" s="12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10"/>
      <c r="AD223" s="12"/>
      <c r="AE223" s="6"/>
      <c r="AF223" s="55"/>
      <c r="AG223" s="55"/>
      <c r="AH223" s="55"/>
      <c r="AI223" s="6"/>
      <c r="AJ223" s="6"/>
      <c r="AK223" s="6"/>
      <c r="AN223" s="6"/>
      <c r="AQ223" s="19"/>
    </row>
    <row r="224" spans="3:43" s="22" customFormat="1" ht="15">
      <c r="C224" s="6"/>
      <c r="E224" s="19"/>
      <c r="G224" s="6"/>
      <c r="H224" s="6"/>
      <c r="I224" s="6"/>
      <c r="J224" s="10"/>
      <c r="K224" s="11"/>
      <c r="L224" s="6"/>
      <c r="M224" s="13"/>
      <c r="N224" s="12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10"/>
      <c r="AD224" s="12"/>
      <c r="AE224" s="6"/>
      <c r="AF224" s="55"/>
      <c r="AG224" s="55"/>
      <c r="AH224" s="55"/>
      <c r="AI224" s="6"/>
      <c r="AJ224" s="6"/>
      <c r="AK224" s="6"/>
      <c r="AN224" s="6"/>
      <c r="AQ224" s="19"/>
    </row>
    <row r="225" spans="3:43" s="22" customFormat="1" ht="15">
      <c r="C225" s="6"/>
      <c r="E225" s="19"/>
      <c r="G225" s="6"/>
      <c r="H225" s="6"/>
      <c r="I225" s="6"/>
      <c r="J225" s="10"/>
      <c r="K225" s="11"/>
      <c r="L225" s="6"/>
      <c r="M225" s="13"/>
      <c r="N225" s="12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10"/>
      <c r="AD225" s="12"/>
      <c r="AE225" s="6"/>
      <c r="AF225" s="55"/>
      <c r="AG225" s="55"/>
      <c r="AH225" s="55"/>
      <c r="AI225" s="6"/>
      <c r="AJ225" s="6"/>
      <c r="AK225" s="6"/>
      <c r="AN225" s="6"/>
      <c r="AQ225" s="19"/>
    </row>
    <row r="226" spans="3:43" s="22" customFormat="1" ht="15">
      <c r="C226" s="6"/>
      <c r="E226" s="19"/>
      <c r="G226" s="6"/>
      <c r="H226" s="6"/>
      <c r="I226" s="6"/>
      <c r="J226" s="10"/>
      <c r="K226" s="11"/>
      <c r="L226" s="6"/>
      <c r="M226" s="13"/>
      <c r="N226" s="12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10"/>
      <c r="AD226" s="12"/>
      <c r="AE226" s="6"/>
      <c r="AF226" s="55"/>
      <c r="AG226" s="55"/>
      <c r="AH226" s="55"/>
      <c r="AI226" s="6"/>
      <c r="AJ226" s="6"/>
      <c r="AK226" s="6"/>
      <c r="AN226" s="6"/>
      <c r="AQ226" s="19"/>
    </row>
    <row r="227" spans="3:43" s="22" customFormat="1" ht="15">
      <c r="C227" s="6"/>
      <c r="E227" s="19"/>
      <c r="G227" s="6"/>
      <c r="H227" s="6"/>
      <c r="I227" s="6"/>
      <c r="J227" s="10"/>
      <c r="K227" s="11"/>
      <c r="L227" s="6"/>
      <c r="M227" s="13"/>
      <c r="N227" s="12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10"/>
      <c r="AD227" s="12"/>
      <c r="AE227" s="6"/>
      <c r="AF227" s="55"/>
      <c r="AG227" s="55"/>
      <c r="AH227" s="55"/>
      <c r="AI227" s="6"/>
      <c r="AJ227" s="6"/>
      <c r="AK227" s="6"/>
      <c r="AN227" s="6"/>
      <c r="AQ227" s="19"/>
    </row>
    <row r="228" spans="3:43" s="22" customFormat="1" ht="15">
      <c r="C228" s="6"/>
      <c r="E228" s="19"/>
      <c r="G228" s="6"/>
      <c r="H228" s="6"/>
      <c r="I228" s="6"/>
      <c r="J228" s="10"/>
      <c r="K228" s="11"/>
      <c r="L228" s="6"/>
      <c r="M228" s="13"/>
      <c r="N228" s="12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10"/>
      <c r="AD228" s="12"/>
      <c r="AE228" s="6"/>
      <c r="AF228" s="55"/>
      <c r="AG228" s="55"/>
      <c r="AH228" s="55"/>
      <c r="AI228" s="6"/>
      <c r="AJ228" s="6"/>
      <c r="AK228" s="6"/>
      <c r="AN228" s="6"/>
      <c r="AQ228" s="19"/>
    </row>
    <row r="229" spans="3:43" s="22" customFormat="1" ht="15">
      <c r="C229" s="6"/>
      <c r="E229" s="19"/>
      <c r="G229" s="6"/>
      <c r="H229" s="6"/>
      <c r="I229" s="6"/>
      <c r="J229" s="10"/>
      <c r="K229" s="11"/>
      <c r="L229" s="6"/>
      <c r="M229" s="13"/>
      <c r="N229" s="12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10"/>
      <c r="AD229" s="12"/>
      <c r="AE229" s="6"/>
      <c r="AF229" s="55"/>
      <c r="AG229" s="55"/>
      <c r="AH229" s="55"/>
      <c r="AI229" s="6"/>
      <c r="AJ229" s="6"/>
      <c r="AK229" s="6"/>
      <c r="AN229" s="6"/>
      <c r="AQ229" s="19"/>
    </row>
    <row r="230" spans="3:43" s="22" customFormat="1" ht="15">
      <c r="C230" s="6"/>
      <c r="E230" s="19"/>
      <c r="G230" s="6"/>
      <c r="H230" s="6"/>
      <c r="I230" s="6"/>
      <c r="J230" s="10"/>
      <c r="K230" s="11"/>
      <c r="L230" s="6"/>
      <c r="M230" s="13"/>
      <c r="N230" s="12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10"/>
      <c r="AD230" s="12"/>
      <c r="AE230" s="6"/>
      <c r="AF230" s="55"/>
      <c r="AG230" s="55"/>
      <c r="AH230" s="55"/>
      <c r="AI230" s="6"/>
      <c r="AJ230" s="6"/>
      <c r="AK230" s="6"/>
      <c r="AN230" s="6"/>
      <c r="AQ230" s="19"/>
    </row>
    <row r="231" spans="3:43" s="22" customFormat="1" ht="15">
      <c r="C231" s="6"/>
      <c r="E231" s="19"/>
      <c r="G231" s="6"/>
      <c r="H231" s="6"/>
      <c r="I231" s="6"/>
      <c r="J231" s="10"/>
      <c r="K231" s="11"/>
      <c r="L231" s="6"/>
      <c r="M231" s="13"/>
      <c r="N231" s="12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10"/>
      <c r="AD231" s="12"/>
      <c r="AE231" s="6"/>
      <c r="AF231" s="55"/>
      <c r="AG231" s="55"/>
      <c r="AH231" s="55"/>
      <c r="AI231" s="6"/>
      <c r="AJ231" s="6"/>
      <c r="AK231" s="6"/>
      <c r="AN231" s="6"/>
      <c r="AQ231" s="19"/>
    </row>
    <row r="232" spans="3:43" s="22" customFormat="1" ht="15">
      <c r="C232" s="6"/>
      <c r="E232" s="19"/>
      <c r="G232" s="6"/>
      <c r="H232" s="6"/>
      <c r="I232" s="6"/>
      <c r="J232" s="10"/>
      <c r="K232" s="11"/>
      <c r="L232" s="6"/>
      <c r="M232" s="13"/>
      <c r="N232" s="12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10"/>
      <c r="AD232" s="12"/>
      <c r="AE232" s="6"/>
      <c r="AF232" s="55"/>
      <c r="AG232" s="55"/>
      <c r="AH232" s="55"/>
      <c r="AI232" s="6"/>
      <c r="AJ232" s="6"/>
      <c r="AK232" s="6"/>
      <c r="AN232" s="6"/>
      <c r="AQ232" s="19"/>
    </row>
    <row r="233" spans="3:43" s="22" customFormat="1" ht="15">
      <c r="C233" s="6"/>
      <c r="E233" s="19"/>
      <c r="G233" s="6"/>
      <c r="H233" s="6"/>
      <c r="I233" s="6"/>
      <c r="J233" s="10"/>
      <c r="K233" s="11"/>
      <c r="L233" s="6"/>
      <c r="M233" s="13"/>
      <c r="N233" s="12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10"/>
      <c r="AD233" s="12"/>
      <c r="AE233" s="6"/>
      <c r="AF233" s="55"/>
      <c r="AG233" s="55"/>
      <c r="AH233" s="55"/>
      <c r="AI233" s="6"/>
      <c r="AJ233" s="6"/>
      <c r="AK233" s="6"/>
      <c r="AN233" s="6"/>
      <c r="AQ233" s="19"/>
    </row>
    <row r="234" spans="3:43" s="22" customFormat="1" ht="15">
      <c r="C234" s="6"/>
      <c r="E234" s="19"/>
      <c r="G234" s="6"/>
      <c r="H234" s="6"/>
      <c r="I234" s="6"/>
      <c r="J234" s="10"/>
      <c r="K234" s="11"/>
      <c r="L234" s="6"/>
      <c r="M234" s="13"/>
      <c r="N234" s="12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10"/>
      <c r="AD234" s="12"/>
      <c r="AE234" s="6"/>
      <c r="AF234" s="55"/>
      <c r="AG234" s="55"/>
      <c r="AH234" s="55"/>
      <c r="AI234" s="6"/>
      <c r="AJ234" s="6"/>
      <c r="AK234" s="6"/>
      <c r="AN234" s="6"/>
      <c r="AQ234" s="19"/>
    </row>
    <row r="235" spans="3:43" s="22" customFormat="1" ht="15">
      <c r="C235" s="6"/>
      <c r="E235" s="19"/>
      <c r="G235" s="6"/>
      <c r="H235" s="6"/>
      <c r="I235" s="6"/>
      <c r="J235" s="10"/>
      <c r="K235" s="11"/>
      <c r="L235" s="6"/>
      <c r="M235" s="13"/>
      <c r="N235" s="12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10"/>
      <c r="AD235" s="12"/>
      <c r="AE235" s="6"/>
      <c r="AF235" s="55"/>
      <c r="AG235" s="55"/>
      <c r="AH235" s="55"/>
      <c r="AI235" s="6"/>
      <c r="AJ235" s="6"/>
      <c r="AK235" s="6"/>
      <c r="AN235" s="6"/>
      <c r="AQ235" s="19"/>
    </row>
    <row r="236" spans="3:43" s="22" customFormat="1" ht="15">
      <c r="C236" s="6"/>
      <c r="E236" s="19"/>
      <c r="G236" s="6"/>
      <c r="H236" s="6"/>
      <c r="I236" s="6"/>
      <c r="J236" s="10"/>
      <c r="K236" s="11"/>
      <c r="L236" s="6"/>
      <c r="M236" s="13"/>
      <c r="N236" s="12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10"/>
      <c r="AD236" s="12"/>
      <c r="AE236" s="6"/>
      <c r="AF236" s="55"/>
      <c r="AG236" s="55"/>
      <c r="AH236" s="55"/>
      <c r="AI236" s="6"/>
      <c r="AJ236" s="6"/>
      <c r="AK236" s="6"/>
      <c r="AN236" s="6"/>
      <c r="AQ236" s="19"/>
    </row>
    <row r="237" spans="3:43" s="22" customFormat="1" ht="15">
      <c r="C237" s="6"/>
      <c r="E237" s="19"/>
      <c r="G237" s="6"/>
      <c r="H237" s="6"/>
      <c r="I237" s="6"/>
      <c r="J237" s="10"/>
      <c r="K237" s="11"/>
      <c r="L237" s="6"/>
      <c r="M237" s="13"/>
      <c r="N237" s="12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10"/>
      <c r="AD237" s="12"/>
      <c r="AE237" s="6"/>
      <c r="AF237" s="55"/>
      <c r="AG237" s="55"/>
      <c r="AH237" s="55"/>
      <c r="AI237" s="6"/>
      <c r="AJ237" s="6"/>
      <c r="AK237" s="6"/>
      <c r="AN237" s="6"/>
      <c r="AQ237" s="19"/>
    </row>
    <row r="238" spans="3:43" s="22" customFormat="1" ht="15">
      <c r="C238" s="6"/>
      <c r="E238" s="19"/>
      <c r="G238" s="6"/>
      <c r="H238" s="6"/>
      <c r="I238" s="6"/>
      <c r="J238" s="10"/>
      <c r="K238" s="11"/>
      <c r="L238" s="6"/>
      <c r="M238" s="13"/>
      <c r="N238" s="12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10"/>
      <c r="AD238" s="12"/>
      <c r="AE238" s="6"/>
      <c r="AF238" s="55"/>
      <c r="AG238" s="55"/>
      <c r="AH238" s="55"/>
      <c r="AI238" s="6"/>
      <c r="AJ238" s="6"/>
      <c r="AK238" s="6"/>
      <c r="AN238" s="6"/>
      <c r="AQ238" s="19"/>
    </row>
    <row r="239" spans="3:43" s="22" customFormat="1" ht="15">
      <c r="C239" s="6"/>
      <c r="E239" s="19"/>
      <c r="G239" s="6"/>
      <c r="H239" s="6"/>
      <c r="I239" s="6"/>
      <c r="J239" s="10"/>
      <c r="K239" s="11"/>
      <c r="L239" s="6"/>
      <c r="M239" s="13"/>
      <c r="N239" s="12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10"/>
      <c r="AD239" s="12"/>
      <c r="AE239" s="6"/>
      <c r="AF239" s="55"/>
      <c r="AG239" s="55"/>
      <c r="AH239" s="55"/>
      <c r="AI239" s="6"/>
      <c r="AJ239" s="6"/>
      <c r="AK239" s="6"/>
      <c r="AN239" s="6"/>
      <c r="AQ239" s="19"/>
    </row>
    <row r="240" spans="3:43" s="22" customFormat="1" ht="15">
      <c r="C240" s="6"/>
      <c r="E240" s="19"/>
      <c r="G240" s="6"/>
      <c r="H240" s="6"/>
      <c r="I240" s="6"/>
      <c r="J240" s="10"/>
      <c r="K240" s="11"/>
      <c r="L240" s="6"/>
      <c r="M240" s="13"/>
      <c r="N240" s="12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10"/>
      <c r="AD240" s="12"/>
      <c r="AE240" s="6"/>
      <c r="AF240" s="55"/>
      <c r="AG240" s="55"/>
      <c r="AH240" s="55"/>
      <c r="AI240" s="6"/>
      <c r="AJ240" s="6"/>
      <c r="AK240" s="6"/>
      <c r="AN240" s="6"/>
      <c r="AQ240" s="19"/>
    </row>
    <row r="241" spans="3:43" s="22" customFormat="1" ht="15">
      <c r="C241" s="6"/>
      <c r="E241" s="19"/>
      <c r="G241" s="6"/>
      <c r="H241" s="6"/>
      <c r="I241" s="6"/>
      <c r="J241" s="10"/>
      <c r="K241" s="11"/>
      <c r="L241" s="6"/>
      <c r="M241" s="13"/>
      <c r="N241" s="12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10"/>
      <c r="AD241" s="12"/>
      <c r="AE241" s="6"/>
      <c r="AF241" s="55"/>
      <c r="AG241" s="55"/>
      <c r="AH241" s="55"/>
      <c r="AI241" s="6"/>
      <c r="AJ241" s="6"/>
      <c r="AK241" s="6"/>
      <c r="AN241" s="6"/>
      <c r="AQ241" s="19"/>
    </row>
    <row r="242" spans="3:43" s="22" customFormat="1" ht="15">
      <c r="C242" s="6"/>
      <c r="E242" s="19"/>
      <c r="G242" s="6"/>
      <c r="H242" s="6"/>
      <c r="I242" s="6"/>
      <c r="J242" s="10"/>
      <c r="K242" s="11"/>
      <c r="L242" s="6"/>
      <c r="M242" s="13"/>
      <c r="N242" s="12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10"/>
      <c r="AD242" s="12"/>
      <c r="AE242" s="6"/>
      <c r="AF242" s="55"/>
      <c r="AG242" s="55"/>
      <c r="AH242" s="55"/>
      <c r="AI242" s="6"/>
      <c r="AJ242" s="6"/>
      <c r="AK242" s="6"/>
      <c r="AN242" s="6"/>
      <c r="AQ242" s="19"/>
    </row>
    <row r="243" spans="3:43" s="22" customFormat="1" ht="15">
      <c r="C243" s="6"/>
      <c r="E243" s="19"/>
      <c r="G243" s="6"/>
      <c r="H243" s="6"/>
      <c r="I243" s="6"/>
      <c r="J243" s="10"/>
      <c r="K243" s="11"/>
      <c r="L243" s="6"/>
      <c r="M243" s="13"/>
      <c r="N243" s="12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10"/>
      <c r="AD243" s="12"/>
      <c r="AE243" s="6"/>
      <c r="AF243" s="55"/>
      <c r="AG243" s="55"/>
      <c r="AH243" s="55"/>
      <c r="AI243" s="6"/>
      <c r="AJ243" s="6"/>
      <c r="AK243" s="6"/>
      <c r="AN243" s="6"/>
      <c r="AQ243" s="19"/>
    </row>
    <row r="244" spans="3:43" s="22" customFormat="1" ht="15">
      <c r="C244" s="6"/>
      <c r="E244" s="19"/>
      <c r="G244" s="6"/>
      <c r="H244" s="6"/>
      <c r="I244" s="6"/>
      <c r="J244" s="10"/>
      <c r="K244" s="11"/>
      <c r="L244" s="6"/>
      <c r="M244" s="13"/>
      <c r="N244" s="1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10"/>
      <c r="AD244" s="12"/>
      <c r="AE244" s="6"/>
      <c r="AF244" s="55"/>
      <c r="AG244" s="55"/>
      <c r="AH244" s="55"/>
      <c r="AI244" s="6"/>
      <c r="AJ244" s="6"/>
      <c r="AK244" s="6"/>
      <c r="AN244" s="6"/>
      <c r="AQ244" s="19"/>
    </row>
    <row r="245" spans="3:43" s="22" customFormat="1" ht="15">
      <c r="C245" s="6"/>
      <c r="E245" s="19"/>
      <c r="G245" s="6"/>
      <c r="H245" s="6"/>
      <c r="I245" s="6"/>
      <c r="J245" s="10"/>
      <c r="K245" s="11"/>
      <c r="L245" s="6"/>
      <c r="M245" s="13"/>
      <c r="N245" s="1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10"/>
      <c r="AD245" s="12"/>
      <c r="AE245" s="6"/>
      <c r="AF245" s="55"/>
      <c r="AG245" s="55"/>
      <c r="AH245" s="55"/>
      <c r="AI245" s="6"/>
      <c r="AJ245" s="6"/>
      <c r="AK245" s="6"/>
      <c r="AN245" s="6"/>
      <c r="AQ245" s="19"/>
    </row>
    <row r="246" spans="3:43" s="22" customFormat="1" ht="15">
      <c r="C246" s="6"/>
      <c r="E246" s="19"/>
      <c r="G246" s="6"/>
      <c r="H246" s="6"/>
      <c r="I246" s="6"/>
      <c r="J246" s="10"/>
      <c r="K246" s="11"/>
      <c r="L246" s="6"/>
      <c r="M246" s="13"/>
      <c r="N246" s="12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10"/>
      <c r="AD246" s="12"/>
      <c r="AE246" s="6"/>
      <c r="AF246" s="55"/>
      <c r="AG246" s="55"/>
      <c r="AH246" s="55"/>
      <c r="AI246" s="6"/>
      <c r="AJ246" s="6"/>
      <c r="AK246" s="6"/>
      <c r="AN246" s="6"/>
      <c r="AQ246" s="19"/>
    </row>
    <row r="247" spans="3:43" s="22" customFormat="1" ht="15">
      <c r="C247" s="6"/>
      <c r="E247" s="19"/>
      <c r="G247" s="6"/>
      <c r="H247" s="6"/>
      <c r="I247" s="6"/>
      <c r="J247" s="10"/>
      <c r="K247" s="11"/>
      <c r="L247" s="6"/>
      <c r="M247" s="13"/>
      <c r="N247" s="12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10"/>
      <c r="AD247" s="12"/>
      <c r="AE247" s="6"/>
      <c r="AF247" s="55"/>
      <c r="AG247" s="55"/>
      <c r="AH247" s="55"/>
      <c r="AI247" s="6"/>
      <c r="AJ247" s="6"/>
      <c r="AK247" s="6"/>
      <c r="AN247" s="6"/>
      <c r="AQ247" s="19"/>
    </row>
    <row r="248" spans="3:43" s="22" customFormat="1" ht="15">
      <c r="C248" s="6"/>
      <c r="E248" s="19"/>
      <c r="G248" s="6"/>
      <c r="H248" s="6"/>
      <c r="I248" s="6"/>
      <c r="J248" s="10"/>
      <c r="K248" s="11"/>
      <c r="L248" s="6"/>
      <c r="M248" s="13"/>
      <c r="N248" s="12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10"/>
      <c r="AD248" s="12"/>
      <c r="AE248" s="6"/>
      <c r="AF248" s="55"/>
      <c r="AG248" s="55"/>
      <c r="AH248" s="55"/>
      <c r="AI248" s="6"/>
      <c r="AJ248" s="6"/>
      <c r="AK248" s="6"/>
      <c r="AN248" s="6"/>
      <c r="AQ248" s="19"/>
    </row>
    <row r="249" spans="3:43" s="22" customFormat="1" ht="15">
      <c r="C249" s="6"/>
      <c r="E249" s="19"/>
      <c r="G249" s="6"/>
      <c r="H249" s="6"/>
      <c r="I249" s="6"/>
      <c r="J249" s="10"/>
      <c r="K249" s="11"/>
      <c r="L249" s="6"/>
      <c r="M249" s="13"/>
      <c r="N249" s="12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10"/>
      <c r="AD249" s="12"/>
      <c r="AE249" s="6"/>
      <c r="AF249" s="55"/>
      <c r="AG249" s="55"/>
      <c r="AH249" s="55"/>
      <c r="AI249" s="6"/>
      <c r="AJ249" s="6"/>
      <c r="AK249" s="6"/>
      <c r="AN249" s="6"/>
      <c r="AQ249" s="19"/>
    </row>
    <row r="250" spans="3:43" s="22" customFormat="1" ht="15">
      <c r="C250" s="6"/>
      <c r="E250" s="19"/>
      <c r="G250" s="6"/>
      <c r="H250" s="6"/>
      <c r="I250" s="6"/>
      <c r="J250" s="10"/>
      <c r="K250" s="11"/>
      <c r="L250" s="6"/>
      <c r="M250" s="13"/>
      <c r="N250" s="12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10"/>
      <c r="AD250" s="12"/>
      <c r="AE250" s="6"/>
      <c r="AF250" s="55"/>
      <c r="AG250" s="55"/>
      <c r="AH250" s="55"/>
      <c r="AI250" s="6"/>
      <c r="AJ250" s="6"/>
      <c r="AK250" s="6"/>
      <c r="AN250" s="6"/>
      <c r="AQ250" s="19"/>
    </row>
    <row r="251" spans="3:43" s="22" customFormat="1" ht="15">
      <c r="C251" s="6"/>
      <c r="E251" s="19"/>
      <c r="G251" s="6"/>
      <c r="H251" s="6"/>
      <c r="I251" s="6"/>
      <c r="J251" s="10"/>
      <c r="K251" s="11"/>
      <c r="L251" s="6"/>
      <c r="M251" s="13"/>
      <c r="N251" s="12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10"/>
      <c r="AD251" s="12"/>
      <c r="AE251" s="6"/>
      <c r="AF251" s="55"/>
      <c r="AG251" s="55"/>
      <c r="AH251" s="55"/>
      <c r="AI251" s="6"/>
      <c r="AJ251" s="6"/>
      <c r="AK251" s="6"/>
      <c r="AN251" s="6"/>
      <c r="AQ251" s="19"/>
    </row>
    <row r="252" spans="3:43" s="22" customFormat="1" ht="15">
      <c r="C252" s="6"/>
      <c r="E252" s="19"/>
      <c r="G252" s="6"/>
      <c r="H252" s="6"/>
      <c r="I252" s="6"/>
      <c r="J252" s="10"/>
      <c r="K252" s="11"/>
      <c r="L252" s="6"/>
      <c r="M252" s="13"/>
      <c r="N252" s="12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10"/>
      <c r="AD252" s="12"/>
      <c r="AE252" s="6"/>
      <c r="AF252" s="55"/>
      <c r="AG252" s="55"/>
      <c r="AH252" s="55"/>
      <c r="AI252" s="6"/>
      <c r="AJ252" s="6"/>
      <c r="AK252" s="6"/>
      <c r="AN252" s="6"/>
      <c r="AQ252" s="19"/>
    </row>
    <row r="253" spans="3:43" s="22" customFormat="1" ht="15">
      <c r="C253" s="6"/>
      <c r="E253" s="19"/>
      <c r="G253" s="6"/>
      <c r="H253" s="6"/>
      <c r="I253" s="6"/>
      <c r="J253" s="10"/>
      <c r="K253" s="11"/>
      <c r="L253" s="6"/>
      <c r="M253" s="13"/>
      <c r="N253" s="12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10"/>
      <c r="AD253" s="12"/>
      <c r="AE253" s="6"/>
      <c r="AF253" s="55"/>
      <c r="AG253" s="55"/>
      <c r="AH253" s="55"/>
      <c r="AI253" s="6"/>
      <c r="AJ253" s="6"/>
      <c r="AK253" s="6"/>
      <c r="AN253" s="6"/>
      <c r="AQ253" s="19"/>
    </row>
    <row r="254" spans="3:43" s="22" customFormat="1" ht="15">
      <c r="C254" s="6"/>
      <c r="E254" s="19"/>
      <c r="G254" s="6"/>
      <c r="H254" s="6"/>
      <c r="I254" s="6"/>
      <c r="J254" s="10"/>
      <c r="K254" s="11"/>
      <c r="L254" s="6"/>
      <c r="M254" s="13"/>
      <c r="N254" s="12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10"/>
      <c r="AD254" s="12"/>
      <c r="AE254" s="6"/>
      <c r="AF254" s="55"/>
      <c r="AG254" s="55"/>
      <c r="AH254" s="55"/>
      <c r="AI254" s="6"/>
      <c r="AJ254" s="6"/>
      <c r="AK254" s="6"/>
      <c r="AN254" s="6"/>
      <c r="AQ254" s="19"/>
    </row>
    <row r="255" spans="3:43" s="22" customFormat="1" ht="15">
      <c r="C255" s="6"/>
      <c r="E255" s="19"/>
      <c r="G255" s="6"/>
      <c r="H255" s="6"/>
      <c r="I255" s="6"/>
      <c r="J255" s="10"/>
      <c r="K255" s="11"/>
      <c r="L255" s="6"/>
      <c r="M255" s="13"/>
      <c r="N255" s="12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10"/>
      <c r="AD255" s="12"/>
      <c r="AE255" s="6"/>
      <c r="AF255" s="55"/>
      <c r="AG255" s="55"/>
      <c r="AH255" s="55"/>
      <c r="AI255" s="6"/>
      <c r="AJ255" s="6"/>
      <c r="AK255" s="6"/>
      <c r="AN255" s="6"/>
      <c r="AQ255" s="19"/>
    </row>
    <row r="256" spans="3:43" s="22" customFormat="1" ht="15">
      <c r="C256" s="6"/>
      <c r="E256" s="19"/>
      <c r="G256" s="6"/>
      <c r="H256" s="6"/>
      <c r="I256" s="6"/>
      <c r="J256" s="10"/>
      <c r="K256" s="11"/>
      <c r="L256" s="6"/>
      <c r="M256" s="13"/>
      <c r="N256" s="12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10"/>
      <c r="AD256" s="12"/>
      <c r="AE256" s="6"/>
      <c r="AF256" s="55"/>
      <c r="AG256" s="55"/>
      <c r="AH256" s="55"/>
      <c r="AI256" s="6"/>
      <c r="AJ256" s="6"/>
      <c r="AK256" s="6"/>
      <c r="AN256" s="6"/>
      <c r="AQ256" s="19"/>
    </row>
    <row r="257" spans="3:43" s="22" customFormat="1" ht="15">
      <c r="C257" s="6"/>
      <c r="E257" s="19"/>
      <c r="G257" s="6"/>
      <c r="H257" s="6"/>
      <c r="I257" s="6"/>
      <c r="J257" s="10"/>
      <c r="K257" s="11"/>
      <c r="L257" s="6"/>
      <c r="M257" s="13"/>
      <c r="N257" s="12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10"/>
      <c r="AD257" s="12"/>
      <c r="AE257" s="6"/>
      <c r="AF257" s="55"/>
      <c r="AG257" s="55"/>
      <c r="AH257" s="55"/>
      <c r="AI257" s="6"/>
      <c r="AJ257" s="6"/>
      <c r="AK257" s="6"/>
      <c r="AN257" s="6"/>
      <c r="AQ257" s="19"/>
    </row>
    <row r="258" spans="3:43" s="22" customFormat="1" ht="15">
      <c r="C258" s="6"/>
      <c r="E258" s="19"/>
      <c r="G258" s="6"/>
      <c r="H258" s="6"/>
      <c r="I258" s="6"/>
      <c r="J258" s="10"/>
      <c r="K258" s="11"/>
      <c r="L258" s="6"/>
      <c r="M258" s="13"/>
      <c r="N258" s="12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10"/>
      <c r="AD258" s="12"/>
      <c r="AE258" s="6"/>
      <c r="AF258" s="55"/>
      <c r="AG258" s="55"/>
      <c r="AH258" s="55"/>
      <c r="AI258" s="6"/>
      <c r="AJ258" s="6"/>
      <c r="AK258" s="6"/>
      <c r="AN258" s="6"/>
      <c r="AQ258" s="19"/>
    </row>
    <row r="259" spans="3:43" s="22" customFormat="1" ht="15">
      <c r="C259" s="6"/>
      <c r="E259" s="19"/>
      <c r="G259" s="6"/>
      <c r="H259" s="6"/>
      <c r="I259" s="6"/>
      <c r="J259" s="10"/>
      <c r="K259" s="11"/>
      <c r="L259" s="6"/>
      <c r="M259" s="13"/>
      <c r="N259" s="12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10"/>
      <c r="AD259" s="12"/>
      <c r="AE259" s="6"/>
      <c r="AF259" s="55"/>
      <c r="AG259" s="55"/>
      <c r="AH259" s="55"/>
      <c r="AI259" s="6"/>
      <c r="AJ259" s="6"/>
      <c r="AK259" s="6"/>
      <c r="AN259" s="6"/>
      <c r="AQ259" s="19"/>
    </row>
    <row r="260" spans="3:43" s="22" customFormat="1" ht="15">
      <c r="C260" s="6"/>
      <c r="E260" s="19"/>
      <c r="G260" s="6"/>
      <c r="H260" s="6"/>
      <c r="I260" s="6"/>
      <c r="J260" s="10"/>
      <c r="K260" s="11"/>
      <c r="L260" s="6"/>
      <c r="M260" s="13"/>
      <c r="N260" s="12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10"/>
      <c r="AD260" s="12"/>
      <c r="AE260" s="6"/>
      <c r="AF260" s="55"/>
      <c r="AG260" s="55"/>
      <c r="AH260" s="55"/>
      <c r="AI260" s="6"/>
      <c r="AJ260" s="6"/>
      <c r="AK260" s="6"/>
      <c r="AN260" s="6"/>
      <c r="AQ260" s="19"/>
    </row>
    <row r="261" spans="3:43" s="22" customFormat="1" ht="15">
      <c r="C261" s="6"/>
      <c r="E261" s="19"/>
      <c r="G261" s="6"/>
      <c r="H261" s="6"/>
      <c r="I261" s="6"/>
      <c r="J261" s="10"/>
      <c r="K261" s="11"/>
      <c r="L261" s="6"/>
      <c r="M261" s="13"/>
      <c r="N261" s="12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10"/>
      <c r="AD261" s="12"/>
      <c r="AE261" s="6"/>
      <c r="AF261" s="55"/>
      <c r="AG261" s="55"/>
      <c r="AH261" s="55"/>
      <c r="AI261" s="6"/>
      <c r="AJ261" s="6"/>
      <c r="AK261" s="6"/>
      <c r="AN261" s="6"/>
      <c r="AQ261" s="19"/>
    </row>
    <row r="262" spans="3:43" s="22" customFormat="1" ht="15">
      <c r="C262" s="6"/>
      <c r="E262" s="19"/>
      <c r="G262" s="6"/>
      <c r="H262" s="6"/>
      <c r="I262" s="6"/>
      <c r="J262" s="10"/>
      <c r="K262" s="11"/>
      <c r="L262" s="6"/>
      <c r="M262" s="13"/>
      <c r="N262" s="12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10"/>
      <c r="AD262" s="12"/>
      <c r="AE262" s="6"/>
      <c r="AF262" s="55"/>
      <c r="AG262" s="55"/>
      <c r="AH262" s="55"/>
      <c r="AI262" s="6"/>
      <c r="AJ262" s="6"/>
      <c r="AK262" s="6"/>
      <c r="AN262" s="6"/>
      <c r="AQ262" s="19"/>
    </row>
    <row r="263" spans="3:43" s="22" customFormat="1" ht="15">
      <c r="C263" s="6"/>
      <c r="E263" s="19"/>
      <c r="G263" s="6"/>
      <c r="H263" s="6"/>
      <c r="I263" s="6"/>
      <c r="J263" s="10"/>
      <c r="K263" s="11"/>
      <c r="L263" s="6"/>
      <c r="M263" s="13"/>
      <c r="N263" s="12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10"/>
      <c r="AD263" s="12"/>
      <c r="AE263" s="6"/>
      <c r="AF263" s="55"/>
      <c r="AG263" s="55"/>
      <c r="AH263" s="55"/>
      <c r="AI263" s="6"/>
      <c r="AJ263" s="6"/>
      <c r="AK263" s="6"/>
      <c r="AN263" s="6"/>
      <c r="AQ263" s="19"/>
    </row>
    <row r="264" spans="3:43" s="22" customFormat="1" ht="15">
      <c r="C264" s="6"/>
      <c r="E264" s="19"/>
      <c r="G264" s="6"/>
      <c r="H264" s="6"/>
      <c r="I264" s="6"/>
      <c r="J264" s="10"/>
      <c r="K264" s="11"/>
      <c r="L264" s="6"/>
      <c r="M264" s="13"/>
      <c r="N264" s="12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10"/>
      <c r="AD264" s="12"/>
      <c r="AE264" s="6"/>
      <c r="AF264" s="55"/>
      <c r="AG264" s="55"/>
      <c r="AH264" s="55"/>
      <c r="AI264" s="6"/>
      <c r="AJ264" s="6"/>
      <c r="AK264" s="6"/>
      <c r="AN264" s="6"/>
      <c r="AQ264" s="19"/>
    </row>
    <row r="265" spans="3:43" s="22" customFormat="1" ht="15">
      <c r="C265" s="6"/>
      <c r="E265" s="19"/>
      <c r="G265" s="6"/>
      <c r="H265" s="6"/>
      <c r="I265" s="6"/>
      <c r="J265" s="10"/>
      <c r="K265" s="11"/>
      <c r="L265" s="6"/>
      <c r="M265" s="13"/>
      <c r="N265" s="12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10"/>
      <c r="AD265" s="12"/>
      <c r="AE265" s="6"/>
      <c r="AF265" s="55"/>
      <c r="AG265" s="55"/>
      <c r="AH265" s="55"/>
      <c r="AI265" s="6"/>
      <c r="AJ265" s="6"/>
      <c r="AK265" s="6"/>
      <c r="AN265" s="6"/>
      <c r="AQ265" s="19"/>
    </row>
    <row r="266" spans="3:43" s="22" customFormat="1" ht="15">
      <c r="C266" s="6"/>
      <c r="E266" s="19"/>
      <c r="G266" s="6"/>
      <c r="H266" s="6"/>
      <c r="I266" s="6"/>
      <c r="J266" s="10"/>
      <c r="K266" s="11"/>
      <c r="L266" s="6"/>
      <c r="M266" s="13"/>
      <c r="N266" s="12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10"/>
      <c r="AD266" s="12"/>
      <c r="AE266" s="6"/>
      <c r="AF266" s="55"/>
      <c r="AG266" s="55"/>
      <c r="AH266" s="55"/>
      <c r="AI266" s="6"/>
      <c r="AJ266" s="6"/>
      <c r="AK266" s="6"/>
      <c r="AN266" s="6"/>
      <c r="AQ266" s="19"/>
    </row>
    <row r="267" spans="3:43" s="22" customFormat="1" ht="15">
      <c r="C267" s="6"/>
      <c r="E267" s="19"/>
      <c r="G267" s="6"/>
      <c r="H267" s="6"/>
      <c r="I267" s="6"/>
      <c r="J267" s="10"/>
      <c r="K267" s="11"/>
      <c r="L267" s="6"/>
      <c r="M267" s="13"/>
      <c r="N267" s="12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10"/>
      <c r="AD267" s="12"/>
      <c r="AE267" s="6"/>
      <c r="AF267" s="55"/>
      <c r="AG267" s="55"/>
      <c r="AH267" s="55"/>
      <c r="AI267" s="6"/>
      <c r="AJ267" s="6"/>
      <c r="AK267" s="6"/>
      <c r="AN267" s="6"/>
      <c r="AQ267" s="19"/>
    </row>
    <row r="268" spans="3:43" s="22" customFormat="1" ht="15">
      <c r="C268" s="6"/>
      <c r="E268" s="19"/>
      <c r="G268" s="6"/>
      <c r="H268" s="6"/>
      <c r="I268" s="6"/>
      <c r="J268" s="10"/>
      <c r="K268" s="11"/>
      <c r="L268" s="6"/>
      <c r="M268" s="13"/>
      <c r="N268" s="12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10"/>
      <c r="AD268" s="12"/>
      <c r="AE268" s="6"/>
      <c r="AF268" s="55"/>
      <c r="AG268" s="55"/>
      <c r="AH268" s="55"/>
      <c r="AI268" s="6"/>
      <c r="AJ268" s="6"/>
      <c r="AK268" s="6"/>
      <c r="AN268" s="6"/>
      <c r="AQ268" s="19"/>
    </row>
    <row r="269" spans="3:43" s="22" customFormat="1" ht="15">
      <c r="C269" s="6"/>
      <c r="E269" s="19"/>
      <c r="G269" s="6"/>
      <c r="H269" s="6"/>
      <c r="I269" s="6"/>
      <c r="J269" s="10"/>
      <c r="K269" s="11"/>
      <c r="L269" s="6"/>
      <c r="M269" s="13"/>
      <c r="N269" s="12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10"/>
      <c r="AD269" s="12"/>
      <c r="AE269" s="6"/>
      <c r="AF269" s="55"/>
      <c r="AG269" s="55"/>
      <c r="AH269" s="55"/>
      <c r="AI269" s="6"/>
      <c r="AJ269" s="6"/>
      <c r="AK269" s="6"/>
      <c r="AN269" s="6"/>
      <c r="AQ269" s="19"/>
    </row>
    <row r="270" spans="3:43" s="22" customFormat="1" ht="15">
      <c r="C270" s="6"/>
      <c r="E270" s="19"/>
      <c r="G270" s="6"/>
      <c r="H270" s="6"/>
      <c r="I270" s="6"/>
      <c r="J270" s="10"/>
      <c r="K270" s="11"/>
      <c r="L270" s="6"/>
      <c r="M270" s="13"/>
      <c r="N270" s="12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10"/>
      <c r="AD270" s="12"/>
      <c r="AE270" s="6"/>
      <c r="AF270" s="55"/>
      <c r="AG270" s="55"/>
      <c r="AH270" s="55"/>
      <c r="AI270" s="6"/>
      <c r="AJ270" s="6"/>
      <c r="AK270" s="6"/>
      <c r="AN270" s="6"/>
      <c r="AQ270" s="19"/>
    </row>
    <row r="271" spans="3:43" s="22" customFormat="1" ht="15">
      <c r="C271" s="6"/>
      <c r="E271" s="19"/>
      <c r="G271" s="6"/>
      <c r="H271" s="6"/>
      <c r="I271" s="6"/>
      <c r="J271" s="10"/>
      <c r="K271" s="11"/>
      <c r="L271" s="6"/>
      <c r="M271" s="13"/>
      <c r="N271" s="12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10"/>
      <c r="AD271" s="12"/>
      <c r="AE271" s="6"/>
      <c r="AF271" s="55"/>
      <c r="AG271" s="55"/>
      <c r="AH271" s="55"/>
      <c r="AI271" s="6"/>
      <c r="AJ271" s="6"/>
      <c r="AK271" s="6"/>
      <c r="AN271" s="6"/>
      <c r="AQ271" s="19"/>
    </row>
    <row r="272" spans="3:43" s="22" customFormat="1" ht="15">
      <c r="C272" s="6"/>
      <c r="E272" s="19"/>
      <c r="G272" s="6"/>
      <c r="H272" s="6"/>
      <c r="I272" s="6"/>
      <c r="J272" s="10"/>
      <c r="K272" s="11"/>
      <c r="L272" s="6"/>
      <c r="M272" s="13"/>
      <c r="N272" s="12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10"/>
      <c r="AD272" s="12"/>
      <c r="AE272" s="6"/>
      <c r="AF272" s="55"/>
      <c r="AG272" s="55"/>
      <c r="AH272" s="55"/>
      <c r="AI272" s="6"/>
      <c r="AJ272" s="6"/>
      <c r="AK272" s="6"/>
      <c r="AN272" s="6"/>
      <c r="AQ272" s="19"/>
    </row>
    <row r="273" spans="3:43" s="22" customFormat="1" ht="15">
      <c r="C273" s="6"/>
      <c r="E273" s="19"/>
      <c r="G273" s="6"/>
      <c r="H273" s="6"/>
      <c r="I273" s="6"/>
      <c r="J273" s="10"/>
      <c r="K273" s="11"/>
      <c r="L273" s="6"/>
      <c r="M273" s="13"/>
      <c r="N273" s="12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10"/>
      <c r="AD273" s="12"/>
      <c r="AE273" s="6"/>
      <c r="AF273" s="55"/>
      <c r="AG273" s="55"/>
      <c r="AH273" s="55"/>
      <c r="AI273" s="6"/>
      <c r="AJ273" s="6"/>
      <c r="AK273" s="6"/>
      <c r="AN273" s="6"/>
      <c r="AQ273" s="19"/>
    </row>
    <row r="274" spans="3:43" s="22" customFormat="1" ht="15">
      <c r="C274" s="6"/>
      <c r="E274" s="19"/>
      <c r="G274" s="6"/>
      <c r="H274" s="6"/>
      <c r="I274" s="6"/>
      <c r="J274" s="10"/>
      <c r="K274" s="11"/>
      <c r="L274" s="6"/>
      <c r="M274" s="13"/>
      <c r="N274" s="12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10"/>
      <c r="AD274" s="12"/>
      <c r="AE274" s="6"/>
      <c r="AF274" s="55"/>
      <c r="AG274" s="55"/>
      <c r="AH274" s="55"/>
      <c r="AI274" s="6"/>
      <c r="AJ274" s="6"/>
      <c r="AK274" s="6"/>
      <c r="AN274" s="6"/>
      <c r="AQ274" s="19"/>
    </row>
    <row r="275" spans="3:43" s="22" customFormat="1" ht="15">
      <c r="C275" s="6"/>
      <c r="E275" s="19"/>
      <c r="G275" s="6"/>
      <c r="H275" s="6"/>
      <c r="I275" s="6"/>
      <c r="J275" s="10"/>
      <c r="K275" s="11"/>
      <c r="L275" s="6"/>
      <c r="M275" s="13"/>
      <c r="N275" s="12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10"/>
      <c r="AD275" s="12"/>
      <c r="AE275" s="6"/>
      <c r="AF275" s="55"/>
      <c r="AG275" s="55"/>
      <c r="AH275" s="55"/>
      <c r="AI275" s="6"/>
      <c r="AJ275" s="6"/>
      <c r="AK275" s="6"/>
      <c r="AN275" s="6"/>
      <c r="AQ275" s="19"/>
    </row>
    <row r="276" spans="3:43" s="22" customFormat="1" ht="15">
      <c r="C276" s="6"/>
      <c r="E276" s="19"/>
      <c r="G276" s="6"/>
      <c r="H276" s="6"/>
      <c r="I276" s="6"/>
      <c r="J276" s="10"/>
      <c r="K276" s="11"/>
      <c r="L276" s="6"/>
      <c r="M276" s="13"/>
      <c r="N276" s="12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10"/>
      <c r="AD276" s="12"/>
      <c r="AE276" s="6"/>
      <c r="AF276" s="55"/>
      <c r="AG276" s="55"/>
      <c r="AH276" s="55"/>
      <c r="AI276" s="6"/>
      <c r="AJ276" s="6"/>
      <c r="AK276" s="6"/>
      <c r="AN276" s="6"/>
      <c r="AQ276" s="19"/>
    </row>
    <row r="277" spans="3:43" s="22" customFormat="1" ht="15">
      <c r="C277" s="6"/>
      <c r="E277" s="19"/>
      <c r="G277" s="6"/>
      <c r="H277" s="6"/>
      <c r="I277" s="6"/>
      <c r="J277" s="10"/>
      <c r="K277" s="11"/>
      <c r="L277" s="6"/>
      <c r="M277" s="13"/>
      <c r="N277" s="12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10"/>
      <c r="AD277" s="12"/>
      <c r="AE277" s="6"/>
      <c r="AF277" s="55"/>
      <c r="AG277" s="55"/>
      <c r="AH277" s="55"/>
      <c r="AI277" s="6"/>
      <c r="AJ277" s="6"/>
      <c r="AK277" s="6"/>
      <c r="AN277" s="6"/>
      <c r="AQ277" s="19"/>
    </row>
    <row r="278" spans="3:43" s="22" customFormat="1" ht="15">
      <c r="C278" s="6"/>
      <c r="E278" s="19"/>
      <c r="G278" s="6"/>
      <c r="H278" s="6"/>
      <c r="I278" s="6"/>
      <c r="J278" s="10"/>
      <c r="K278" s="11"/>
      <c r="L278" s="6"/>
      <c r="M278" s="13"/>
      <c r="N278" s="12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10"/>
      <c r="AD278" s="12"/>
      <c r="AE278" s="6"/>
      <c r="AF278" s="55"/>
      <c r="AG278" s="55"/>
      <c r="AH278" s="55"/>
      <c r="AI278" s="6"/>
      <c r="AJ278" s="6"/>
      <c r="AK278" s="6"/>
      <c r="AN278" s="6"/>
      <c r="AQ278" s="19"/>
    </row>
    <row r="279" spans="3:43" s="22" customFormat="1" ht="15">
      <c r="C279" s="6"/>
      <c r="E279" s="19"/>
      <c r="G279" s="6"/>
      <c r="H279" s="6"/>
      <c r="I279" s="6"/>
      <c r="J279" s="10"/>
      <c r="K279" s="11"/>
      <c r="L279" s="6"/>
      <c r="M279" s="13"/>
      <c r="N279" s="12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10"/>
      <c r="AD279" s="12"/>
      <c r="AE279" s="6"/>
      <c r="AF279" s="55"/>
      <c r="AG279" s="55"/>
      <c r="AH279" s="55"/>
      <c r="AI279" s="6"/>
      <c r="AJ279" s="6"/>
      <c r="AK279" s="6"/>
      <c r="AN279" s="6"/>
      <c r="AQ279" s="19"/>
    </row>
    <row r="280" spans="3:43" s="22" customFormat="1" ht="15">
      <c r="C280" s="6"/>
      <c r="E280" s="19"/>
      <c r="G280" s="6"/>
      <c r="H280" s="6"/>
      <c r="I280" s="6"/>
      <c r="J280" s="10"/>
      <c r="K280" s="11"/>
      <c r="L280" s="6"/>
      <c r="M280" s="13"/>
      <c r="N280" s="12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10"/>
      <c r="AD280" s="12"/>
      <c r="AE280" s="6"/>
      <c r="AF280" s="55"/>
      <c r="AG280" s="55"/>
      <c r="AH280" s="55"/>
      <c r="AI280" s="6"/>
      <c r="AJ280" s="6"/>
      <c r="AK280" s="6"/>
      <c r="AN280" s="6"/>
      <c r="AQ280" s="19"/>
    </row>
    <row r="281" spans="3:43" s="22" customFormat="1" ht="15">
      <c r="C281" s="6"/>
      <c r="E281" s="19"/>
      <c r="G281" s="6"/>
      <c r="H281" s="6"/>
      <c r="I281" s="6"/>
      <c r="J281" s="10"/>
      <c r="K281" s="11"/>
      <c r="L281" s="6"/>
      <c r="M281" s="13"/>
      <c r="N281" s="12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10"/>
      <c r="AD281" s="12"/>
      <c r="AE281" s="6"/>
      <c r="AF281" s="55"/>
      <c r="AG281" s="55"/>
      <c r="AH281" s="55"/>
      <c r="AI281" s="6"/>
      <c r="AJ281" s="6"/>
      <c r="AK281" s="6"/>
      <c r="AN281" s="6"/>
      <c r="AQ281" s="19"/>
    </row>
    <row r="282" spans="3:43" s="22" customFormat="1" ht="15">
      <c r="C282" s="6"/>
      <c r="E282" s="19"/>
      <c r="G282" s="6"/>
      <c r="H282" s="6"/>
      <c r="I282" s="6"/>
      <c r="J282" s="10"/>
      <c r="K282" s="11"/>
      <c r="L282" s="6"/>
      <c r="M282" s="13"/>
      <c r="N282" s="12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10"/>
      <c r="AD282" s="12"/>
      <c r="AE282" s="6"/>
      <c r="AF282" s="55"/>
      <c r="AG282" s="55"/>
      <c r="AH282" s="55"/>
      <c r="AI282" s="6"/>
      <c r="AJ282" s="6"/>
      <c r="AK282" s="6"/>
      <c r="AN282" s="6"/>
      <c r="AQ282" s="19"/>
    </row>
    <row r="283" spans="3:43" s="22" customFormat="1" ht="15">
      <c r="C283" s="6"/>
      <c r="E283" s="19"/>
      <c r="G283" s="6"/>
      <c r="H283" s="6"/>
      <c r="I283" s="6"/>
      <c r="J283" s="10"/>
      <c r="K283" s="11"/>
      <c r="L283" s="6"/>
      <c r="M283" s="13"/>
      <c r="N283" s="12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10"/>
      <c r="AD283" s="12"/>
      <c r="AE283" s="6"/>
      <c r="AF283" s="55"/>
      <c r="AG283" s="55"/>
      <c r="AH283" s="55"/>
      <c r="AI283" s="6"/>
      <c r="AJ283" s="6"/>
      <c r="AK283" s="6"/>
      <c r="AN283" s="6"/>
      <c r="AQ283" s="19"/>
    </row>
    <row r="284" spans="3:43" s="22" customFormat="1" ht="15">
      <c r="C284" s="6"/>
      <c r="E284" s="19"/>
      <c r="G284" s="6"/>
      <c r="H284" s="6"/>
      <c r="I284" s="6"/>
      <c r="J284" s="10"/>
      <c r="K284" s="11"/>
      <c r="L284" s="6"/>
      <c r="M284" s="13"/>
      <c r="N284" s="12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10"/>
      <c r="AD284" s="12"/>
      <c r="AE284" s="6"/>
      <c r="AF284" s="55"/>
      <c r="AG284" s="55"/>
      <c r="AH284" s="55"/>
      <c r="AI284" s="6"/>
      <c r="AJ284" s="6"/>
      <c r="AK284" s="6"/>
      <c r="AN284" s="6"/>
      <c r="AQ284" s="19"/>
    </row>
    <row r="285" spans="3:43" s="22" customFormat="1" ht="15">
      <c r="C285" s="6"/>
      <c r="E285" s="19"/>
      <c r="G285" s="6"/>
      <c r="H285" s="6"/>
      <c r="I285" s="6"/>
      <c r="J285" s="10"/>
      <c r="K285" s="11"/>
      <c r="L285" s="6"/>
      <c r="M285" s="13"/>
      <c r="N285" s="12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10"/>
      <c r="AD285" s="12"/>
      <c r="AE285" s="6"/>
      <c r="AF285" s="55"/>
      <c r="AG285" s="55"/>
      <c r="AH285" s="55"/>
      <c r="AI285" s="6"/>
      <c r="AJ285" s="6"/>
      <c r="AK285" s="6"/>
      <c r="AN285" s="6"/>
      <c r="AQ285" s="19"/>
    </row>
    <row r="286" spans="3:43" s="22" customFormat="1" ht="15">
      <c r="C286" s="6"/>
      <c r="E286" s="19"/>
      <c r="G286" s="6"/>
      <c r="H286" s="6"/>
      <c r="I286" s="6"/>
      <c r="J286" s="10"/>
      <c r="K286" s="11"/>
      <c r="L286" s="6"/>
      <c r="M286" s="13"/>
      <c r="N286" s="12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10"/>
      <c r="AD286" s="12"/>
      <c r="AE286" s="6"/>
      <c r="AF286" s="55"/>
      <c r="AG286" s="55"/>
      <c r="AH286" s="55"/>
      <c r="AI286" s="6"/>
      <c r="AJ286" s="6"/>
      <c r="AK286" s="6"/>
      <c r="AN286" s="6"/>
      <c r="AQ286" s="19"/>
    </row>
    <row r="287" spans="3:43" s="22" customFormat="1" ht="15">
      <c r="C287" s="6"/>
      <c r="E287" s="19"/>
      <c r="G287" s="6"/>
      <c r="H287" s="6"/>
      <c r="I287" s="6"/>
      <c r="J287" s="10"/>
      <c r="K287" s="11"/>
      <c r="L287" s="6"/>
      <c r="M287" s="13"/>
      <c r="N287" s="12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10"/>
      <c r="AD287" s="12"/>
      <c r="AE287" s="6"/>
      <c r="AF287" s="55"/>
      <c r="AG287" s="55"/>
      <c r="AH287" s="55"/>
      <c r="AI287" s="6"/>
      <c r="AJ287" s="6"/>
      <c r="AK287" s="6"/>
      <c r="AN287" s="6"/>
      <c r="AQ287" s="19"/>
    </row>
    <row r="288" spans="3:43" s="22" customFormat="1" ht="15">
      <c r="C288" s="6"/>
      <c r="E288" s="19"/>
      <c r="G288" s="6"/>
      <c r="H288" s="6"/>
      <c r="I288" s="6"/>
      <c r="J288" s="10"/>
      <c r="K288" s="11"/>
      <c r="L288" s="6"/>
      <c r="M288" s="13"/>
      <c r="N288" s="12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10"/>
      <c r="AD288" s="12"/>
      <c r="AE288" s="6"/>
      <c r="AF288" s="55"/>
      <c r="AG288" s="55"/>
      <c r="AH288" s="55"/>
      <c r="AI288" s="6"/>
      <c r="AJ288" s="6"/>
      <c r="AK288" s="6"/>
      <c r="AN288" s="6"/>
      <c r="AQ288" s="19"/>
    </row>
    <row r="289" spans="3:43" s="22" customFormat="1" ht="15">
      <c r="C289" s="6"/>
      <c r="E289" s="19"/>
      <c r="G289" s="6"/>
      <c r="H289" s="6"/>
      <c r="I289" s="6"/>
      <c r="J289" s="10"/>
      <c r="K289" s="11"/>
      <c r="L289" s="6"/>
      <c r="M289" s="13"/>
      <c r="N289" s="12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10"/>
      <c r="AD289" s="12"/>
      <c r="AE289" s="6"/>
      <c r="AF289" s="55"/>
      <c r="AG289" s="55"/>
      <c r="AH289" s="55"/>
      <c r="AI289" s="6"/>
      <c r="AJ289" s="6"/>
      <c r="AK289" s="6"/>
      <c r="AN289" s="6"/>
      <c r="AQ289" s="19"/>
    </row>
    <row r="290" spans="3:43" s="22" customFormat="1" ht="15">
      <c r="C290" s="6"/>
      <c r="E290" s="19"/>
      <c r="G290" s="6"/>
      <c r="H290" s="6"/>
      <c r="I290" s="6"/>
      <c r="J290" s="10"/>
      <c r="K290" s="11"/>
      <c r="L290" s="6"/>
      <c r="M290" s="13"/>
      <c r="N290" s="12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10"/>
      <c r="AD290" s="12"/>
      <c r="AE290" s="6"/>
      <c r="AF290" s="55"/>
      <c r="AG290" s="55"/>
      <c r="AH290" s="55"/>
      <c r="AI290" s="6"/>
      <c r="AJ290" s="6"/>
      <c r="AK290" s="6"/>
      <c r="AN290" s="6"/>
      <c r="AQ290" s="19"/>
    </row>
    <row r="291" spans="3:43" s="22" customFormat="1" ht="15">
      <c r="C291" s="6"/>
      <c r="E291" s="19"/>
      <c r="G291" s="6"/>
      <c r="H291" s="6"/>
      <c r="I291" s="6"/>
      <c r="J291" s="10"/>
      <c r="K291" s="11"/>
      <c r="L291" s="6"/>
      <c r="M291" s="13"/>
      <c r="N291" s="12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10"/>
      <c r="AD291" s="12"/>
      <c r="AE291" s="6"/>
      <c r="AF291" s="55"/>
      <c r="AG291" s="55"/>
      <c r="AH291" s="55"/>
      <c r="AI291" s="6"/>
      <c r="AJ291" s="6"/>
      <c r="AK291" s="6"/>
      <c r="AN291" s="6"/>
      <c r="AQ291" s="19"/>
    </row>
    <row r="292" spans="3:43" s="22" customFormat="1" ht="15">
      <c r="C292" s="6"/>
      <c r="E292" s="19"/>
      <c r="G292" s="6"/>
      <c r="H292" s="6"/>
      <c r="I292" s="6"/>
      <c r="J292" s="10"/>
      <c r="K292" s="11"/>
      <c r="L292" s="6"/>
      <c r="M292" s="13"/>
      <c r="N292" s="12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10"/>
      <c r="AD292" s="12"/>
      <c r="AE292" s="6"/>
      <c r="AF292" s="55"/>
      <c r="AG292" s="55"/>
      <c r="AH292" s="55"/>
      <c r="AI292" s="6"/>
      <c r="AJ292" s="6"/>
      <c r="AK292" s="6"/>
      <c r="AN292" s="6"/>
      <c r="AQ292" s="19"/>
    </row>
    <row r="293" spans="3:43" s="22" customFormat="1" ht="15">
      <c r="C293" s="6"/>
      <c r="E293" s="19"/>
      <c r="G293" s="6"/>
      <c r="H293" s="6"/>
      <c r="I293" s="6"/>
      <c r="J293" s="10"/>
      <c r="K293" s="11"/>
      <c r="L293" s="6"/>
      <c r="M293" s="13"/>
      <c r="N293" s="12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10"/>
      <c r="AD293" s="12"/>
      <c r="AE293" s="6"/>
      <c r="AF293" s="55"/>
      <c r="AG293" s="55"/>
      <c r="AH293" s="55"/>
      <c r="AI293" s="6"/>
      <c r="AJ293" s="6"/>
      <c r="AK293" s="6"/>
      <c r="AN293" s="6"/>
      <c r="AQ293" s="19"/>
    </row>
    <row r="294" spans="3:43" s="22" customFormat="1" ht="15">
      <c r="C294" s="6"/>
      <c r="E294" s="19"/>
      <c r="G294" s="6"/>
      <c r="H294" s="6"/>
      <c r="I294" s="6"/>
      <c r="J294" s="10"/>
      <c r="K294" s="11"/>
      <c r="L294" s="6"/>
      <c r="M294" s="13"/>
      <c r="N294" s="12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10"/>
      <c r="AD294" s="12"/>
      <c r="AE294" s="6"/>
      <c r="AF294" s="55"/>
      <c r="AG294" s="55"/>
      <c r="AH294" s="55"/>
      <c r="AI294" s="6"/>
      <c r="AJ294" s="6"/>
      <c r="AK294" s="6"/>
      <c r="AN294" s="6"/>
      <c r="AQ294" s="19"/>
    </row>
    <row r="295" spans="3:43" s="22" customFormat="1" ht="15">
      <c r="C295" s="6"/>
      <c r="E295" s="19"/>
      <c r="G295" s="6"/>
      <c r="H295" s="6"/>
      <c r="I295" s="6"/>
      <c r="J295" s="10"/>
      <c r="K295" s="11"/>
      <c r="L295" s="6"/>
      <c r="M295" s="13"/>
      <c r="N295" s="12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10"/>
      <c r="AD295" s="12"/>
      <c r="AE295" s="6"/>
      <c r="AF295" s="55"/>
      <c r="AG295" s="55"/>
      <c r="AH295" s="55"/>
      <c r="AI295" s="6"/>
      <c r="AJ295" s="6"/>
      <c r="AK295" s="6"/>
      <c r="AN295" s="6"/>
      <c r="AQ295" s="19"/>
    </row>
    <row r="296" spans="3:43" s="22" customFormat="1" ht="15">
      <c r="C296" s="6"/>
      <c r="E296" s="19"/>
      <c r="G296" s="6"/>
      <c r="H296" s="6"/>
      <c r="I296" s="6"/>
      <c r="J296" s="10"/>
      <c r="K296" s="11"/>
      <c r="L296" s="6"/>
      <c r="M296" s="13"/>
      <c r="N296" s="12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10"/>
      <c r="AD296" s="12"/>
      <c r="AE296" s="6"/>
      <c r="AF296" s="55"/>
      <c r="AG296" s="55"/>
      <c r="AH296" s="55"/>
      <c r="AI296" s="6"/>
      <c r="AJ296" s="6"/>
      <c r="AK296" s="6"/>
      <c r="AN296" s="6"/>
      <c r="AQ296" s="19"/>
    </row>
    <row r="297" spans="3:43" s="22" customFormat="1" ht="15">
      <c r="C297" s="6"/>
      <c r="E297" s="19"/>
      <c r="G297" s="6"/>
      <c r="H297" s="6"/>
      <c r="I297" s="6"/>
      <c r="J297" s="10"/>
      <c r="K297" s="11"/>
      <c r="L297" s="6"/>
      <c r="M297" s="13"/>
      <c r="N297" s="12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10"/>
      <c r="AD297" s="12"/>
      <c r="AE297" s="6"/>
      <c r="AF297" s="55"/>
      <c r="AG297" s="55"/>
      <c r="AH297" s="55"/>
      <c r="AI297" s="6"/>
      <c r="AJ297" s="6"/>
      <c r="AK297" s="6"/>
      <c r="AN297" s="6"/>
      <c r="AQ297" s="19"/>
    </row>
    <row r="298" spans="3:43" s="22" customFormat="1" ht="15">
      <c r="C298" s="6"/>
      <c r="E298" s="19"/>
      <c r="G298" s="6"/>
      <c r="H298" s="6"/>
      <c r="I298" s="6"/>
      <c r="J298" s="10"/>
      <c r="K298" s="11"/>
      <c r="L298" s="6"/>
      <c r="M298" s="13"/>
      <c r="N298" s="12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10"/>
      <c r="AD298" s="12"/>
      <c r="AE298" s="6"/>
      <c r="AF298" s="55"/>
      <c r="AG298" s="55"/>
      <c r="AH298" s="55"/>
      <c r="AI298" s="6"/>
      <c r="AJ298" s="6"/>
      <c r="AK298" s="6"/>
      <c r="AN298" s="6"/>
      <c r="AQ298" s="19"/>
    </row>
    <row r="299" spans="3:43" s="22" customFormat="1" ht="15">
      <c r="C299" s="6"/>
      <c r="E299" s="19"/>
      <c r="G299" s="6"/>
      <c r="H299" s="6"/>
      <c r="I299" s="6"/>
      <c r="J299" s="10"/>
      <c r="K299" s="11"/>
      <c r="L299" s="6"/>
      <c r="M299" s="13"/>
      <c r="N299" s="12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10"/>
      <c r="AD299" s="12"/>
      <c r="AE299" s="6"/>
      <c r="AF299" s="55"/>
      <c r="AG299" s="55"/>
      <c r="AH299" s="55"/>
      <c r="AI299" s="6"/>
      <c r="AJ299" s="6"/>
      <c r="AK299" s="6"/>
      <c r="AN299" s="6"/>
      <c r="AQ299" s="19"/>
    </row>
    <row r="300" spans="3:43" s="22" customFormat="1" ht="15">
      <c r="C300" s="6"/>
      <c r="E300" s="19"/>
      <c r="G300" s="6"/>
      <c r="H300" s="6"/>
      <c r="I300" s="6"/>
      <c r="J300" s="10"/>
      <c r="K300" s="11"/>
      <c r="L300" s="6"/>
      <c r="M300" s="13"/>
      <c r="N300" s="12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10"/>
      <c r="AD300" s="12"/>
      <c r="AE300" s="6"/>
      <c r="AF300" s="55"/>
      <c r="AG300" s="55"/>
      <c r="AH300" s="55"/>
      <c r="AI300" s="6"/>
      <c r="AJ300" s="6"/>
      <c r="AK300" s="6"/>
      <c r="AN300" s="6"/>
      <c r="AQ300" s="19"/>
    </row>
    <row r="301" spans="3:43" s="22" customFormat="1" ht="15">
      <c r="C301" s="6"/>
      <c r="E301" s="19"/>
      <c r="G301" s="6"/>
      <c r="H301" s="6"/>
      <c r="I301" s="6"/>
      <c r="J301" s="10"/>
      <c r="K301" s="11"/>
      <c r="L301" s="6"/>
      <c r="M301" s="13"/>
      <c r="N301" s="12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10"/>
      <c r="AD301" s="12"/>
      <c r="AE301" s="6"/>
      <c r="AF301" s="55"/>
      <c r="AG301" s="55"/>
      <c r="AH301" s="55"/>
      <c r="AI301" s="6"/>
      <c r="AJ301" s="6"/>
      <c r="AK301" s="6"/>
      <c r="AN301" s="6"/>
      <c r="AQ301" s="19"/>
    </row>
    <row r="302" spans="3:43" s="22" customFormat="1" ht="15">
      <c r="C302" s="6"/>
      <c r="E302" s="19"/>
      <c r="G302" s="6"/>
      <c r="H302" s="6"/>
      <c r="I302" s="6"/>
      <c r="J302" s="10"/>
      <c r="K302" s="11"/>
      <c r="L302" s="6"/>
      <c r="M302" s="13"/>
      <c r="N302" s="12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10"/>
      <c r="AD302" s="12"/>
      <c r="AE302" s="6"/>
      <c r="AF302" s="55"/>
      <c r="AG302" s="55"/>
      <c r="AH302" s="55"/>
      <c r="AI302" s="6"/>
      <c r="AJ302" s="6"/>
      <c r="AK302" s="6"/>
      <c r="AN302" s="6"/>
      <c r="AQ302" s="19"/>
    </row>
    <row r="303" spans="3:43" s="22" customFormat="1" ht="15">
      <c r="C303" s="6"/>
      <c r="E303" s="19"/>
      <c r="G303" s="6"/>
      <c r="H303" s="6"/>
      <c r="I303" s="6"/>
      <c r="J303" s="10"/>
      <c r="K303" s="11"/>
      <c r="L303" s="6"/>
      <c r="M303" s="13"/>
      <c r="N303" s="12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10"/>
      <c r="AD303" s="12"/>
      <c r="AE303" s="6"/>
      <c r="AF303" s="55"/>
      <c r="AG303" s="55"/>
      <c r="AH303" s="55"/>
      <c r="AI303" s="6"/>
      <c r="AJ303" s="6"/>
      <c r="AK303" s="6"/>
      <c r="AN303" s="6"/>
      <c r="AQ303" s="19"/>
    </row>
    <row r="304" spans="3:43" s="22" customFormat="1" ht="15">
      <c r="C304" s="6"/>
      <c r="E304" s="19"/>
      <c r="G304" s="6"/>
      <c r="H304" s="6"/>
      <c r="I304" s="6"/>
      <c r="J304" s="10"/>
      <c r="K304" s="11"/>
      <c r="L304" s="6"/>
      <c r="M304" s="13"/>
      <c r="N304" s="12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10"/>
      <c r="AD304" s="12"/>
      <c r="AE304" s="6"/>
      <c r="AF304" s="55"/>
      <c r="AG304" s="55"/>
      <c r="AH304" s="55"/>
      <c r="AI304" s="6"/>
      <c r="AJ304" s="6"/>
      <c r="AK304" s="6"/>
      <c r="AN304" s="6"/>
      <c r="AQ304" s="19"/>
    </row>
    <row r="305" spans="3:43" s="22" customFormat="1" ht="15">
      <c r="C305" s="6"/>
      <c r="E305" s="19"/>
      <c r="G305" s="6"/>
      <c r="H305" s="6"/>
      <c r="I305" s="6"/>
      <c r="J305" s="10"/>
      <c r="K305" s="11"/>
      <c r="L305" s="6"/>
      <c r="M305" s="13"/>
      <c r="N305" s="12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10"/>
      <c r="AD305" s="12"/>
      <c r="AE305" s="6"/>
      <c r="AF305" s="55"/>
      <c r="AG305" s="55"/>
      <c r="AH305" s="55"/>
      <c r="AI305" s="6"/>
      <c r="AJ305" s="6"/>
      <c r="AK305" s="6"/>
      <c r="AN305" s="6"/>
      <c r="AQ305" s="19"/>
    </row>
    <row r="306" spans="3:43" s="22" customFormat="1" ht="15">
      <c r="C306" s="6"/>
      <c r="E306" s="19"/>
      <c r="G306" s="6"/>
      <c r="H306" s="6"/>
      <c r="I306" s="6"/>
      <c r="J306" s="10"/>
      <c r="K306" s="11"/>
      <c r="L306" s="6"/>
      <c r="M306" s="13"/>
      <c r="N306" s="12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10"/>
      <c r="AD306" s="12"/>
      <c r="AE306" s="6"/>
      <c r="AF306" s="55"/>
      <c r="AG306" s="55"/>
      <c r="AH306" s="55"/>
      <c r="AI306" s="6"/>
      <c r="AJ306" s="6"/>
      <c r="AK306" s="6"/>
      <c r="AN306" s="6"/>
      <c r="AQ306" s="19"/>
    </row>
    <row r="307" spans="3:43" s="22" customFormat="1" ht="15">
      <c r="C307" s="6"/>
      <c r="E307" s="19"/>
      <c r="G307" s="6"/>
      <c r="H307" s="6"/>
      <c r="I307" s="6"/>
      <c r="J307" s="10"/>
      <c r="K307" s="11"/>
      <c r="L307" s="6"/>
      <c r="M307" s="13"/>
      <c r="N307" s="12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10"/>
      <c r="AD307" s="12"/>
      <c r="AE307" s="6"/>
      <c r="AF307" s="55"/>
      <c r="AG307" s="55"/>
      <c r="AH307" s="55"/>
      <c r="AI307" s="6"/>
      <c r="AJ307" s="6"/>
      <c r="AK307" s="6"/>
      <c r="AN307" s="6"/>
      <c r="AQ307" s="19"/>
    </row>
    <row r="308" spans="3:43" s="22" customFormat="1" ht="15">
      <c r="C308" s="6"/>
      <c r="E308" s="19"/>
      <c r="G308" s="6"/>
      <c r="H308" s="6"/>
      <c r="I308" s="6"/>
      <c r="J308" s="10"/>
      <c r="K308" s="11"/>
      <c r="L308" s="6"/>
      <c r="M308" s="13"/>
      <c r="N308" s="12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10"/>
      <c r="AD308" s="12"/>
      <c r="AE308" s="6"/>
      <c r="AF308" s="55"/>
      <c r="AG308" s="55"/>
      <c r="AH308" s="55"/>
      <c r="AI308" s="6"/>
      <c r="AJ308" s="6"/>
      <c r="AK308" s="6"/>
      <c r="AN308" s="6"/>
      <c r="AQ308" s="19"/>
    </row>
    <row r="309" spans="3:43" s="22" customFormat="1" ht="15">
      <c r="C309" s="6"/>
      <c r="E309" s="19"/>
      <c r="G309" s="6"/>
      <c r="H309" s="6"/>
      <c r="I309" s="6"/>
      <c r="J309" s="10"/>
      <c r="K309" s="11"/>
      <c r="L309" s="6"/>
      <c r="M309" s="13"/>
      <c r="N309" s="12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10"/>
      <c r="AD309" s="12"/>
      <c r="AE309" s="6"/>
      <c r="AF309" s="55"/>
      <c r="AG309" s="55"/>
      <c r="AH309" s="55"/>
      <c r="AI309" s="6"/>
      <c r="AJ309" s="6"/>
      <c r="AK309" s="6"/>
      <c r="AN309" s="6"/>
      <c r="AQ309" s="19"/>
    </row>
    <row r="310" spans="3:43" s="22" customFormat="1" ht="15">
      <c r="C310" s="6"/>
      <c r="E310" s="19"/>
      <c r="G310" s="6"/>
      <c r="H310" s="6"/>
      <c r="I310" s="6"/>
      <c r="J310" s="10"/>
      <c r="K310" s="11"/>
      <c r="L310" s="6"/>
      <c r="M310" s="13"/>
      <c r="N310" s="12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10"/>
      <c r="AD310" s="12"/>
      <c r="AE310" s="6"/>
      <c r="AF310" s="55"/>
      <c r="AG310" s="55"/>
      <c r="AH310" s="55"/>
      <c r="AI310" s="6"/>
      <c r="AJ310" s="6"/>
      <c r="AK310" s="6"/>
      <c r="AN310" s="6"/>
      <c r="AQ310" s="19"/>
    </row>
    <row r="311" spans="3:43" s="22" customFormat="1" ht="15">
      <c r="C311" s="6"/>
      <c r="E311" s="19"/>
      <c r="G311" s="6"/>
      <c r="H311" s="6"/>
      <c r="I311" s="6"/>
      <c r="J311" s="10"/>
      <c r="K311" s="11"/>
      <c r="L311" s="6"/>
      <c r="M311" s="13"/>
      <c r="N311" s="12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10"/>
      <c r="AD311" s="12"/>
      <c r="AE311" s="6"/>
      <c r="AF311" s="55"/>
      <c r="AG311" s="55"/>
      <c r="AH311" s="55"/>
      <c r="AI311" s="6"/>
      <c r="AJ311" s="6"/>
      <c r="AK311" s="6"/>
      <c r="AN311" s="6"/>
      <c r="AQ311" s="19"/>
    </row>
    <row r="312" spans="3:43" s="22" customFormat="1" ht="15">
      <c r="C312" s="6"/>
      <c r="E312" s="19"/>
      <c r="G312" s="6"/>
      <c r="H312" s="6"/>
      <c r="I312" s="6"/>
      <c r="J312" s="10"/>
      <c r="K312" s="11"/>
      <c r="L312" s="6"/>
      <c r="M312" s="13"/>
      <c r="N312" s="12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10"/>
      <c r="AD312" s="12"/>
      <c r="AE312" s="6"/>
      <c r="AF312" s="55"/>
      <c r="AG312" s="55"/>
      <c r="AH312" s="55"/>
      <c r="AI312" s="6"/>
      <c r="AJ312" s="6"/>
      <c r="AK312" s="6"/>
      <c r="AN312" s="6"/>
      <c r="AQ312" s="19"/>
    </row>
    <row r="313" spans="3:43" s="22" customFormat="1" ht="15">
      <c r="C313" s="6"/>
      <c r="E313" s="19"/>
      <c r="G313" s="6"/>
      <c r="H313" s="6"/>
      <c r="I313" s="6"/>
      <c r="J313" s="10"/>
      <c r="K313" s="11"/>
      <c r="L313" s="6"/>
      <c r="M313" s="13"/>
      <c r="N313" s="12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10"/>
      <c r="AD313" s="12"/>
      <c r="AE313" s="6"/>
      <c r="AF313" s="55"/>
      <c r="AG313" s="55"/>
      <c r="AH313" s="55"/>
      <c r="AI313" s="6"/>
      <c r="AJ313" s="6"/>
      <c r="AK313" s="6"/>
      <c r="AN313" s="6"/>
      <c r="AQ313" s="19"/>
    </row>
    <row r="314" spans="3:43" s="22" customFormat="1" ht="15">
      <c r="C314" s="6"/>
      <c r="E314" s="19"/>
      <c r="G314" s="6"/>
      <c r="H314" s="6"/>
      <c r="I314" s="6"/>
      <c r="J314" s="10"/>
      <c r="K314" s="11"/>
      <c r="L314" s="6"/>
      <c r="M314" s="13"/>
      <c r="N314" s="12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10"/>
      <c r="AD314" s="12"/>
      <c r="AE314" s="6"/>
      <c r="AF314" s="55"/>
      <c r="AG314" s="55"/>
      <c r="AH314" s="55"/>
      <c r="AI314" s="6"/>
      <c r="AJ314" s="6"/>
      <c r="AK314" s="6"/>
      <c r="AN314" s="6"/>
      <c r="AQ314" s="19"/>
    </row>
    <row r="315" spans="3:43" s="22" customFormat="1" ht="15">
      <c r="C315" s="6"/>
      <c r="E315" s="19"/>
      <c r="G315" s="6"/>
      <c r="H315" s="6"/>
      <c r="I315" s="6"/>
      <c r="J315" s="10"/>
      <c r="K315" s="11"/>
      <c r="L315" s="6"/>
      <c r="M315" s="13"/>
      <c r="N315" s="12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10"/>
      <c r="AD315" s="12"/>
      <c r="AE315" s="6"/>
      <c r="AF315" s="55"/>
      <c r="AG315" s="55"/>
      <c r="AH315" s="55"/>
      <c r="AI315" s="6"/>
      <c r="AJ315" s="6"/>
      <c r="AK315" s="6"/>
      <c r="AN315" s="6"/>
      <c r="AQ315" s="19"/>
    </row>
    <row r="316" spans="3:43" s="22" customFormat="1" ht="15">
      <c r="C316" s="6"/>
      <c r="E316" s="19"/>
      <c r="G316" s="6"/>
      <c r="H316" s="6"/>
      <c r="I316" s="6"/>
      <c r="J316" s="10"/>
      <c r="K316" s="11"/>
      <c r="L316" s="6"/>
      <c r="M316" s="13"/>
      <c r="N316" s="12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10"/>
      <c r="AD316" s="12"/>
      <c r="AE316" s="6"/>
      <c r="AF316" s="55"/>
      <c r="AG316" s="55"/>
      <c r="AH316" s="55"/>
      <c r="AI316" s="6"/>
      <c r="AJ316" s="6"/>
      <c r="AK316" s="6"/>
      <c r="AN316" s="6"/>
      <c r="AQ316" s="19"/>
    </row>
    <row r="317" spans="3:43" s="22" customFormat="1" ht="15">
      <c r="C317" s="6"/>
      <c r="E317" s="19"/>
      <c r="G317" s="6"/>
      <c r="H317" s="6"/>
      <c r="I317" s="6"/>
      <c r="J317" s="10"/>
      <c r="K317" s="11"/>
      <c r="L317" s="6"/>
      <c r="M317" s="13"/>
      <c r="N317" s="12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10"/>
      <c r="AD317" s="12"/>
      <c r="AE317" s="6"/>
      <c r="AF317" s="55"/>
      <c r="AG317" s="55"/>
      <c r="AH317" s="55"/>
      <c r="AI317" s="6"/>
      <c r="AJ317" s="6"/>
      <c r="AK317" s="6"/>
      <c r="AN317" s="6"/>
      <c r="AQ317" s="19"/>
    </row>
    <row r="318" spans="3:43" s="22" customFormat="1" ht="15">
      <c r="C318" s="6"/>
      <c r="E318" s="19"/>
      <c r="G318" s="6"/>
      <c r="H318" s="6"/>
      <c r="I318" s="6"/>
      <c r="J318" s="10"/>
      <c r="K318" s="11"/>
      <c r="L318" s="6"/>
      <c r="M318" s="13"/>
      <c r="N318" s="12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10"/>
      <c r="AD318" s="12"/>
      <c r="AE318" s="6"/>
      <c r="AF318" s="55"/>
      <c r="AG318" s="55"/>
      <c r="AH318" s="55"/>
      <c r="AI318" s="6"/>
      <c r="AJ318" s="6"/>
      <c r="AK318" s="6"/>
      <c r="AN318" s="6"/>
      <c r="AQ318" s="19"/>
    </row>
    <row r="319" spans="3:43" s="22" customFormat="1" ht="15">
      <c r="C319" s="6"/>
      <c r="E319" s="19"/>
      <c r="G319" s="6"/>
      <c r="H319" s="6"/>
      <c r="I319" s="6"/>
      <c r="J319" s="10"/>
      <c r="K319" s="11"/>
      <c r="L319" s="6"/>
      <c r="M319" s="13"/>
      <c r="N319" s="12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10"/>
      <c r="AD319" s="12"/>
      <c r="AE319" s="6"/>
      <c r="AF319" s="55"/>
      <c r="AG319" s="55"/>
      <c r="AH319" s="55"/>
      <c r="AI319" s="6"/>
      <c r="AJ319" s="6"/>
      <c r="AK319" s="6"/>
      <c r="AN319" s="6"/>
      <c r="AQ319" s="19"/>
    </row>
    <row r="320" spans="3:43" s="22" customFormat="1" ht="15">
      <c r="C320" s="6"/>
      <c r="E320" s="19"/>
      <c r="G320" s="6"/>
      <c r="H320" s="6"/>
      <c r="I320" s="6"/>
      <c r="J320" s="10"/>
      <c r="K320" s="11"/>
      <c r="L320" s="6"/>
      <c r="M320" s="13"/>
      <c r="N320" s="12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10"/>
      <c r="AD320" s="12"/>
      <c r="AE320" s="6"/>
      <c r="AF320" s="55"/>
      <c r="AG320" s="55"/>
      <c r="AH320" s="55"/>
      <c r="AI320" s="6"/>
      <c r="AJ320" s="6"/>
      <c r="AK320" s="6"/>
      <c r="AN320" s="6"/>
      <c r="AQ320" s="19"/>
    </row>
    <row r="321" spans="3:43" s="22" customFormat="1" ht="15">
      <c r="C321" s="6"/>
      <c r="E321" s="19"/>
      <c r="G321" s="6"/>
      <c r="H321" s="6"/>
      <c r="I321" s="6"/>
      <c r="J321" s="10"/>
      <c r="K321" s="11"/>
      <c r="L321" s="6"/>
      <c r="M321" s="13"/>
      <c r="N321" s="12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10"/>
      <c r="AD321" s="12"/>
      <c r="AE321" s="6"/>
      <c r="AF321" s="55"/>
      <c r="AG321" s="55"/>
      <c r="AH321" s="55"/>
      <c r="AI321" s="6"/>
      <c r="AJ321" s="6"/>
      <c r="AK321" s="6"/>
      <c r="AN321" s="6"/>
      <c r="AQ321" s="19"/>
    </row>
    <row r="322" spans="3:43" s="22" customFormat="1" ht="15">
      <c r="C322" s="6"/>
      <c r="E322" s="19"/>
      <c r="G322" s="6"/>
      <c r="H322" s="6"/>
      <c r="I322" s="6"/>
      <c r="J322" s="10"/>
      <c r="K322" s="11"/>
      <c r="L322" s="6"/>
      <c r="M322" s="13"/>
      <c r="N322" s="12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10"/>
      <c r="AD322" s="12"/>
      <c r="AE322" s="6"/>
      <c r="AF322" s="55"/>
      <c r="AG322" s="55"/>
      <c r="AH322" s="55"/>
      <c r="AI322" s="6"/>
      <c r="AJ322" s="6"/>
      <c r="AK322" s="6"/>
      <c r="AN322" s="6"/>
      <c r="AQ322" s="19"/>
    </row>
    <row r="323" spans="3:43" s="22" customFormat="1" ht="15">
      <c r="C323" s="6"/>
      <c r="E323" s="19"/>
      <c r="G323" s="6"/>
      <c r="H323" s="6"/>
      <c r="I323" s="6"/>
      <c r="J323" s="10"/>
      <c r="K323" s="11"/>
      <c r="L323" s="6"/>
      <c r="M323" s="13"/>
      <c r="N323" s="12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10"/>
      <c r="AD323" s="12"/>
      <c r="AE323" s="6"/>
      <c r="AF323" s="55"/>
      <c r="AG323" s="55"/>
      <c r="AH323" s="55"/>
      <c r="AI323" s="6"/>
      <c r="AJ323" s="6"/>
      <c r="AK323" s="6"/>
      <c r="AN323" s="6"/>
      <c r="AQ323" s="19"/>
    </row>
    <row r="324" spans="3:43" s="22" customFormat="1" ht="15">
      <c r="C324" s="6"/>
      <c r="E324" s="19"/>
      <c r="G324" s="6"/>
      <c r="H324" s="6"/>
      <c r="I324" s="6"/>
      <c r="J324" s="10"/>
      <c r="K324" s="11"/>
      <c r="L324" s="6"/>
      <c r="M324" s="13"/>
      <c r="N324" s="12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10"/>
      <c r="AD324" s="12"/>
      <c r="AE324" s="6"/>
      <c r="AF324" s="55"/>
      <c r="AG324" s="55"/>
      <c r="AH324" s="55"/>
      <c r="AI324" s="6"/>
      <c r="AJ324" s="6"/>
      <c r="AK324" s="6"/>
      <c r="AN324" s="6"/>
      <c r="AQ324" s="19"/>
    </row>
    <row r="325" spans="3:43" s="22" customFormat="1" ht="15">
      <c r="C325" s="6"/>
      <c r="E325" s="19"/>
      <c r="G325" s="6"/>
      <c r="H325" s="6"/>
      <c r="I325" s="6"/>
      <c r="J325" s="10"/>
      <c r="K325" s="11"/>
      <c r="L325" s="6"/>
      <c r="M325" s="13"/>
      <c r="N325" s="12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10"/>
      <c r="AD325" s="12"/>
      <c r="AE325" s="6"/>
      <c r="AF325" s="55"/>
      <c r="AG325" s="55"/>
      <c r="AH325" s="55"/>
      <c r="AI325" s="6"/>
      <c r="AJ325" s="6"/>
      <c r="AK325" s="6"/>
      <c r="AN325" s="6"/>
      <c r="AQ325" s="19"/>
    </row>
    <row r="326" spans="3:43" s="22" customFormat="1" ht="15">
      <c r="C326" s="6"/>
      <c r="E326" s="19"/>
      <c r="G326" s="6"/>
      <c r="H326" s="6"/>
      <c r="I326" s="6"/>
      <c r="J326" s="10"/>
      <c r="K326" s="11"/>
      <c r="L326" s="6"/>
      <c r="M326" s="13"/>
      <c r="N326" s="12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10"/>
      <c r="AD326" s="12"/>
      <c r="AE326" s="6"/>
      <c r="AF326" s="55"/>
      <c r="AG326" s="55"/>
      <c r="AH326" s="55"/>
      <c r="AI326" s="6"/>
      <c r="AJ326" s="6"/>
      <c r="AK326" s="6"/>
      <c r="AN326" s="6"/>
      <c r="AQ326" s="19"/>
    </row>
    <row r="327" spans="3:43" s="22" customFormat="1" ht="15">
      <c r="C327" s="6"/>
      <c r="E327" s="19"/>
      <c r="G327" s="6"/>
      <c r="H327" s="6"/>
      <c r="I327" s="6"/>
      <c r="J327" s="10"/>
      <c r="K327" s="11"/>
      <c r="L327" s="6"/>
      <c r="M327" s="13"/>
      <c r="N327" s="12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10"/>
      <c r="AD327" s="12"/>
      <c r="AE327" s="6"/>
      <c r="AF327" s="55"/>
      <c r="AG327" s="55"/>
      <c r="AH327" s="55"/>
      <c r="AI327" s="6"/>
      <c r="AJ327" s="6"/>
      <c r="AK327" s="6"/>
      <c r="AN327" s="6"/>
      <c r="AQ327" s="19"/>
    </row>
    <row r="328" spans="3:43" s="22" customFormat="1" ht="15">
      <c r="C328" s="6"/>
      <c r="E328" s="19"/>
      <c r="G328" s="6"/>
      <c r="H328" s="6"/>
      <c r="I328" s="6"/>
      <c r="J328" s="10"/>
      <c r="K328" s="11"/>
      <c r="L328" s="6"/>
      <c r="M328" s="13"/>
      <c r="N328" s="12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10"/>
      <c r="AD328" s="12"/>
      <c r="AE328" s="6"/>
      <c r="AF328" s="55"/>
      <c r="AG328" s="55"/>
      <c r="AH328" s="55"/>
      <c r="AI328" s="6"/>
      <c r="AJ328" s="6"/>
      <c r="AK328" s="6"/>
      <c r="AN328" s="6"/>
      <c r="AQ328" s="19"/>
    </row>
    <row r="329" spans="3:43" s="22" customFormat="1" ht="15">
      <c r="C329" s="6"/>
      <c r="E329" s="19"/>
      <c r="G329" s="6"/>
      <c r="H329" s="6"/>
      <c r="I329" s="6"/>
      <c r="J329" s="10"/>
      <c r="K329" s="11"/>
      <c r="L329" s="6"/>
      <c r="M329" s="13"/>
      <c r="N329" s="12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10"/>
      <c r="AD329" s="12"/>
      <c r="AE329" s="6"/>
      <c r="AF329" s="55"/>
      <c r="AG329" s="55"/>
      <c r="AH329" s="55"/>
      <c r="AI329" s="6"/>
      <c r="AJ329" s="6"/>
      <c r="AK329" s="6"/>
      <c r="AN329" s="6"/>
      <c r="AQ329" s="19"/>
    </row>
    <row r="330" spans="3:43" s="22" customFormat="1" ht="15">
      <c r="C330" s="6"/>
      <c r="E330" s="19"/>
      <c r="G330" s="6"/>
      <c r="H330" s="6"/>
      <c r="I330" s="6"/>
      <c r="J330" s="10"/>
      <c r="K330" s="11"/>
      <c r="L330" s="6"/>
      <c r="M330" s="13"/>
      <c r="N330" s="12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10"/>
      <c r="AD330" s="12"/>
      <c r="AE330" s="6"/>
      <c r="AF330" s="55"/>
      <c r="AG330" s="55"/>
      <c r="AH330" s="55"/>
      <c r="AI330" s="6"/>
      <c r="AJ330" s="6"/>
      <c r="AK330" s="6"/>
      <c r="AN330" s="6"/>
      <c r="AQ330" s="19"/>
    </row>
    <row r="331" spans="3:43" s="22" customFormat="1" ht="15">
      <c r="C331" s="6"/>
      <c r="E331" s="19"/>
      <c r="G331" s="6"/>
      <c r="H331" s="6"/>
      <c r="I331" s="6"/>
      <c r="J331" s="10"/>
      <c r="K331" s="11"/>
      <c r="L331" s="6"/>
      <c r="M331" s="13"/>
      <c r="N331" s="12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10"/>
      <c r="AD331" s="12"/>
      <c r="AE331" s="6"/>
      <c r="AF331" s="55"/>
      <c r="AG331" s="55"/>
      <c r="AH331" s="55"/>
      <c r="AI331" s="6"/>
      <c r="AJ331" s="6"/>
      <c r="AK331" s="6"/>
      <c r="AN331" s="6"/>
      <c r="AQ331" s="19"/>
    </row>
    <row r="332" spans="3:43" s="22" customFormat="1" ht="15">
      <c r="C332" s="6"/>
      <c r="E332" s="19"/>
      <c r="G332" s="6"/>
      <c r="H332" s="6"/>
      <c r="I332" s="6"/>
      <c r="J332" s="10"/>
      <c r="K332" s="11"/>
      <c r="L332" s="6"/>
      <c r="M332" s="13"/>
      <c r="N332" s="12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10"/>
      <c r="AD332" s="12"/>
      <c r="AE332" s="6"/>
      <c r="AF332" s="55"/>
      <c r="AG332" s="55"/>
      <c r="AH332" s="55"/>
      <c r="AI332" s="6"/>
      <c r="AJ332" s="6"/>
      <c r="AK332" s="6"/>
      <c r="AN332" s="6"/>
      <c r="AQ332" s="19"/>
    </row>
    <row r="333" spans="3:43" s="22" customFormat="1" ht="15">
      <c r="C333" s="6"/>
      <c r="E333" s="19"/>
      <c r="G333" s="6"/>
      <c r="H333" s="6"/>
      <c r="I333" s="6"/>
      <c r="J333" s="10"/>
      <c r="K333" s="11"/>
      <c r="L333" s="6"/>
      <c r="M333" s="13"/>
      <c r="N333" s="12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10"/>
      <c r="AD333" s="12"/>
      <c r="AE333" s="6"/>
      <c r="AF333" s="55"/>
      <c r="AG333" s="55"/>
      <c r="AH333" s="55"/>
      <c r="AI333" s="6"/>
      <c r="AJ333" s="6"/>
      <c r="AK333" s="6"/>
      <c r="AN333" s="6"/>
      <c r="AQ333" s="19"/>
    </row>
    <row r="334" spans="3:43" s="22" customFormat="1" ht="15">
      <c r="C334" s="6"/>
      <c r="E334" s="19"/>
      <c r="G334" s="6"/>
      <c r="H334" s="6"/>
      <c r="I334" s="6"/>
      <c r="J334" s="10"/>
      <c r="K334" s="11"/>
      <c r="L334" s="6"/>
      <c r="M334" s="13"/>
      <c r="N334" s="12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10"/>
      <c r="AD334" s="12"/>
      <c r="AE334" s="6"/>
      <c r="AF334" s="55"/>
      <c r="AG334" s="55"/>
      <c r="AH334" s="55"/>
      <c r="AI334" s="6"/>
      <c r="AJ334" s="6"/>
      <c r="AK334" s="6"/>
      <c r="AN334" s="6"/>
      <c r="AQ334" s="19"/>
    </row>
    <row r="335" spans="3:43" s="22" customFormat="1" ht="15">
      <c r="C335" s="6"/>
      <c r="E335" s="19"/>
      <c r="G335" s="6"/>
      <c r="H335" s="6"/>
      <c r="I335" s="6"/>
      <c r="J335" s="10"/>
      <c r="K335" s="11"/>
      <c r="L335" s="6"/>
      <c r="M335" s="13"/>
      <c r="N335" s="12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10"/>
      <c r="AD335" s="12"/>
      <c r="AE335" s="6"/>
      <c r="AF335" s="55"/>
      <c r="AG335" s="55"/>
      <c r="AH335" s="55"/>
      <c r="AI335" s="6"/>
      <c r="AJ335" s="6"/>
      <c r="AK335" s="6"/>
      <c r="AN335" s="6"/>
      <c r="AQ335" s="19"/>
    </row>
    <row r="336" spans="3:43" s="22" customFormat="1" ht="15">
      <c r="C336" s="6"/>
      <c r="E336" s="19"/>
      <c r="G336" s="6"/>
      <c r="H336" s="6"/>
      <c r="I336" s="6"/>
      <c r="J336" s="10"/>
      <c r="K336" s="11"/>
      <c r="L336" s="6"/>
      <c r="M336" s="13"/>
      <c r="N336" s="12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10"/>
      <c r="AD336" s="12"/>
      <c r="AE336" s="6"/>
      <c r="AF336" s="55"/>
      <c r="AG336" s="55"/>
      <c r="AH336" s="55"/>
      <c r="AI336" s="6"/>
      <c r="AJ336" s="6"/>
      <c r="AK336" s="6"/>
      <c r="AN336" s="6"/>
      <c r="AQ336" s="19"/>
    </row>
    <row r="337" spans="3:43" s="22" customFormat="1" ht="15">
      <c r="C337" s="6"/>
      <c r="E337" s="19"/>
      <c r="G337" s="6"/>
      <c r="H337" s="6"/>
      <c r="I337" s="6"/>
      <c r="J337" s="10"/>
      <c r="K337" s="11"/>
      <c r="L337" s="6"/>
      <c r="M337" s="13"/>
      <c r="N337" s="12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10"/>
      <c r="AD337" s="12"/>
      <c r="AE337" s="6"/>
      <c r="AF337" s="55"/>
      <c r="AG337" s="55"/>
      <c r="AH337" s="55"/>
      <c r="AI337" s="6"/>
      <c r="AJ337" s="6"/>
      <c r="AK337" s="6"/>
      <c r="AN337" s="6"/>
      <c r="AQ337" s="19"/>
    </row>
    <row r="338" spans="3:43" s="22" customFormat="1" ht="15">
      <c r="C338" s="6"/>
      <c r="E338" s="19"/>
      <c r="G338" s="6"/>
      <c r="H338" s="6"/>
      <c r="I338" s="6"/>
      <c r="J338" s="10"/>
      <c r="K338" s="11"/>
      <c r="L338" s="6"/>
      <c r="M338" s="13"/>
      <c r="N338" s="12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10"/>
      <c r="AD338" s="12"/>
      <c r="AE338" s="6"/>
      <c r="AF338" s="55"/>
      <c r="AG338" s="55"/>
      <c r="AH338" s="55"/>
      <c r="AI338" s="6"/>
      <c r="AJ338" s="6"/>
      <c r="AK338" s="6"/>
      <c r="AN338" s="6"/>
      <c r="AQ338" s="19"/>
    </row>
    <row r="339" spans="3:43" s="22" customFormat="1" ht="15">
      <c r="C339" s="6"/>
      <c r="E339" s="19"/>
      <c r="G339" s="6"/>
      <c r="H339" s="6"/>
      <c r="I339" s="6"/>
      <c r="J339" s="10"/>
      <c r="K339" s="11"/>
      <c r="L339" s="6"/>
      <c r="M339" s="13"/>
      <c r="N339" s="12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10"/>
      <c r="AD339" s="12"/>
      <c r="AE339" s="6"/>
      <c r="AF339" s="55"/>
      <c r="AG339" s="55"/>
      <c r="AH339" s="55"/>
      <c r="AI339" s="6"/>
      <c r="AJ339" s="6"/>
      <c r="AK339" s="6"/>
      <c r="AN339" s="6"/>
      <c r="AQ339" s="19"/>
    </row>
    <row r="340" spans="3:43" s="22" customFormat="1" ht="15">
      <c r="C340" s="6"/>
      <c r="E340" s="19"/>
      <c r="G340" s="6"/>
      <c r="H340" s="6"/>
      <c r="I340" s="6"/>
      <c r="J340" s="10"/>
      <c r="K340" s="11"/>
      <c r="L340" s="6"/>
      <c r="M340" s="13"/>
      <c r="N340" s="12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10"/>
      <c r="AD340" s="12"/>
      <c r="AE340" s="6"/>
      <c r="AF340" s="55"/>
      <c r="AG340" s="55"/>
      <c r="AH340" s="55"/>
      <c r="AI340" s="6"/>
      <c r="AJ340" s="6"/>
      <c r="AK340" s="6"/>
      <c r="AN340" s="6"/>
      <c r="AQ340" s="19"/>
    </row>
    <row r="341" spans="3:43" s="22" customFormat="1" ht="15">
      <c r="C341" s="6"/>
      <c r="E341" s="19"/>
      <c r="G341" s="6"/>
      <c r="H341" s="6"/>
      <c r="I341" s="6"/>
      <c r="J341" s="10"/>
      <c r="K341" s="11"/>
      <c r="L341" s="6"/>
      <c r="M341" s="13"/>
      <c r="N341" s="12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10"/>
      <c r="AD341" s="12"/>
      <c r="AE341" s="6"/>
      <c r="AF341" s="55"/>
      <c r="AG341" s="55"/>
      <c r="AH341" s="55"/>
      <c r="AI341" s="6"/>
      <c r="AJ341" s="6"/>
      <c r="AK341" s="6"/>
      <c r="AN341" s="6"/>
      <c r="AQ341" s="19"/>
    </row>
    <row r="342" spans="3:43" s="22" customFormat="1" ht="15">
      <c r="C342" s="6"/>
      <c r="E342" s="19"/>
      <c r="G342" s="6"/>
      <c r="H342" s="6"/>
      <c r="I342" s="6"/>
      <c r="J342" s="10"/>
      <c r="K342" s="11"/>
      <c r="L342" s="6"/>
      <c r="M342" s="13"/>
      <c r="N342" s="12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10"/>
      <c r="AD342" s="12"/>
      <c r="AE342" s="6"/>
      <c r="AF342" s="55"/>
      <c r="AG342" s="55"/>
      <c r="AH342" s="55"/>
      <c r="AI342" s="6"/>
      <c r="AJ342" s="6"/>
      <c r="AK342" s="6"/>
      <c r="AN342" s="6"/>
      <c r="AQ342" s="19"/>
    </row>
    <row r="343" spans="3:43" s="22" customFormat="1" ht="15">
      <c r="C343" s="6"/>
      <c r="E343" s="19"/>
      <c r="G343" s="6"/>
      <c r="H343" s="6"/>
      <c r="I343" s="6"/>
      <c r="J343" s="10"/>
      <c r="K343" s="11"/>
      <c r="L343" s="6"/>
      <c r="M343" s="13"/>
      <c r="N343" s="12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10"/>
      <c r="AD343" s="12"/>
      <c r="AE343" s="6"/>
      <c r="AF343" s="55"/>
      <c r="AG343" s="55"/>
      <c r="AH343" s="55"/>
      <c r="AI343" s="6"/>
      <c r="AJ343" s="6"/>
      <c r="AK343" s="6"/>
      <c r="AN343" s="6"/>
      <c r="AQ343" s="19"/>
    </row>
    <row r="344" spans="3:43" s="22" customFormat="1" ht="15">
      <c r="C344" s="6"/>
      <c r="E344" s="19"/>
      <c r="G344" s="6"/>
      <c r="H344" s="6"/>
      <c r="I344" s="6"/>
      <c r="J344" s="10"/>
      <c r="K344" s="11"/>
      <c r="L344" s="6"/>
      <c r="M344" s="13"/>
      <c r="N344" s="12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10"/>
      <c r="AD344" s="12"/>
      <c r="AE344" s="6"/>
      <c r="AF344" s="55"/>
      <c r="AG344" s="55"/>
      <c r="AH344" s="55"/>
      <c r="AI344" s="6"/>
      <c r="AJ344" s="6"/>
      <c r="AK344" s="6"/>
      <c r="AN344" s="6"/>
      <c r="AQ344" s="19"/>
    </row>
    <row r="345" spans="3:43" s="22" customFormat="1" ht="15">
      <c r="C345" s="6"/>
      <c r="E345" s="19"/>
      <c r="G345" s="6"/>
      <c r="H345" s="6"/>
      <c r="I345" s="6"/>
      <c r="J345" s="10"/>
      <c r="K345" s="11"/>
      <c r="L345" s="6"/>
      <c r="M345" s="13"/>
      <c r="N345" s="12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10"/>
      <c r="AD345" s="12"/>
      <c r="AE345" s="6"/>
      <c r="AF345" s="55"/>
      <c r="AG345" s="55"/>
      <c r="AH345" s="55"/>
      <c r="AI345" s="6"/>
      <c r="AJ345" s="6"/>
      <c r="AK345" s="6"/>
      <c r="AN345" s="6"/>
      <c r="AQ345" s="19"/>
    </row>
    <row r="346" spans="3:43" s="22" customFormat="1" ht="15">
      <c r="C346" s="6"/>
      <c r="E346" s="19"/>
      <c r="G346" s="6"/>
      <c r="H346" s="6"/>
      <c r="I346" s="6"/>
      <c r="J346" s="10"/>
      <c r="K346" s="11"/>
      <c r="L346" s="6"/>
      <c r="M346" s="13"/>
      <c r="N346" s="12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10"/>
      <c r="AD346" s="12"/>
      <c r="AE346" s="6"/>
      <c r="AF346" s="55"/>
      <c r="AG346" s="55"/>
      <c r="AH346" s="55"/>
      <c r="AI346" s="6"/>
      <c r="AJ346" s="6"/>
      <c r="AK346" s="6"/>
      <c r="AN346" s="6"/>
      <c r="AQ346" s="19"/>
    </row>
    <row r="347" spans="3:43" s="22" customFormat="1" ht="15">
      <c r="C347" s="6"/>
      <c r="E347" s="19"/>
      <c r="G347" s="6"/>
      <c r="H347" s="6"/>
      <c r="I347" s="6"/>
      <c r="J347" s="10"/>
      <c r="K347" s="11"/>
      <c r="L347" s="6"/>
      <c r="M347" s="13"/>
      <c r="N347" s="12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10"/>
      <c r="AD347" s="12"/>
      <c r="AE347" s="6"/>
      <c r="AF347" s="55"/>
      <c r="AG347" s="55"/>
      <c r="AH347" s="55"/>
      <c r="AI347" s="6"/>
      <c r="AJ347" s="6"/>
      <c r="AK347" s="6"/>
      <c r="AN347" s="6"/>
      <c r="AQ347" s="19"/>
    </row>
    <row r="348" spans="3:43" s="22" customFormat="1" ht="15">
      <c r="C348" s="6"/>
      <c r="E348" s="19"/>
      <c r="G348" s="6"/>
      <c r="H348" s="6"/>
      <c r="I348" s="6"/>
      <c r="J348" s="10"/>
      <c r="K348" s="11"/>
      <c r="L348" s="6"/>
      <c r="M348" s="13"/>
      <c r="N348" s="12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10"/>
      <c r="AD348" s="12"/>
      <c r="AE348" s="6"/>
      <c r="AF348" s="55"/>
      <c r="AG348" s="55"/>
      <c r="AH348" s="55"/>
      <c r="AI348" s="6"/>
      <c r="AJ348" s="6"/>
      <c r="AK348" s="6"/>
      <c r="AN348" s="6"/>
      <c r="AQ348" s="19"/>
    </row>
    <row r="349" spans="3:43" s="22" customFormat="1" ht="15">
      <c r="C349" s="6"/>
      <c r="E349" s="19"/>
      <c r="G349" s="6"/>
      <c r="H349" s="6"/>
      <c r="I349" s="6"/>
      <c r="J349" s="10"/>
      <c r="K349" s="11"/>
      <c r="L349" s="6"/>
      <c r="M349" s="13"/>
      <c r="N349" s="12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10"/>
      <c r="AD349" s="12"/>
      <c r="AE349" s="6"/>
      <c r="AF349" s="55"/>
      <c r="AG349" s="55"/>
      <c r="AH349" s="55"/>
      <c r="AI349" s="6"/>
      <c r="AJ349" s="6"/>
      <c r="AK349" s="6"/>
      <c r="AN349" s="6"/>
      <c r="AQ349" s="19"/>
    </row>
    <row r="350" spans="3:43" s="22" customFormat="1" ht="15">
      <c r="C350" s="6"/>
      <c r="E350" s="19"/>
      <c r="G350" s="6"/>
      <c r="H350" s="6"/>
      <c r="I350" s="6"/>
      <c r="J350" s="10"/>
      <c r="K350" s="11"/>
      <c r="L350" s="6"/>
      <c r="M350" s="13"/>
      <c r="N350" s="12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10"/>
      <c r="AD350" s="12"/>
      <c r="AE350" s="6"/>
      <c r="AF350" s="55"/>
      <c r="AG350" s="55"/>
      <c r="AH350" s="55"/>
      <c r="AI350" s="6"/>
      <c r="AJ350" s="6"/>
      <c r="AK350" s="6"/>
      <c r="AN350" s="6"/>
      <c r="AQ350" s="19"/>
    </row>
    <row r="351" spans="3:43" s="22" customFormat="1" ht="15">
      <c r="C351" s="6"/>
      <c r="E351" s="19"/>
      <c r="G351" s="6"/>
      <c r="H351" s="6"/>
      <c r="I351" s="6"/>
      <c r="J351" s="10"/>
      <c r="K351" s="11"/>
      <c r="L351" s="6"/>
      <c r="M351" s="13"/>
      <c r="N351" s="12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10"/>
      <c r="AD351" s="12"/>
      <c r="AE351" s="6"/>
      <c r="AF351" s="55"/>
      <c r="AG351" s="55"/>
      <c r="AH351" s="55"/>
      <c r="AI351" s="6"/>
      <c r="AJ351" s="6"/>
      <c r="AK351" s="6"/>
      <c r="AN351" s="6"/>
      <c r="AQ351" s="19"/>
    </row>
    <row r="352" spans="3:43" s="22" customFormat="1" ht="15">
      <c r="C352" s="6"/>
      <c r="E352" s="19"/>
      <c r="G352" s="6"/>
      <c r="H352" s="6"/>
      <c r="I352" s="6"/>
      <c r="J352" s="10"/>
      <c r="K352" s="11"/>
      <c r="L352" s="6"/>
      <c r="M352" s="13"/>
      <c r="N352" s="12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10"/>
      <c r="AD352" s="12"/>
      <c r="AE352" s="6"/>
      <c r="AF352" s="55"/>
      <c r="AG352" s="55"/>
      <c r="AH352" s="55"/>
      <c r="AI352" s="6"/>
      <c r="AJ352" s="6"/>
      <c r="AK352" s="6"/>
      <c r="AN352" s="6"/>
      <c r="AQ352" s="19"/>
    </row>
    <row r="353" spans="3:43" s="22" customFormat="1" ht="15">
      <c r="C353" s="6"/>
      <c r="E353" s="19"/>
      <c r="G353" s="6"/>
      <c r="H353" s="6"/>
      <c r="I353" s="6"/>
      <c r="J353" s="10"/>
      <c r="K353" s="11"/>
      <c r="L353" s="6"/>
      <c r="M353" s="13"/>
      <c r="N353" s="12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10"/>
      <c r="AD353" s="12"/>
      <c r="AE353" s="6"/>
      <c r="AF353" s="55"/>
      <c r="AG353" s="55"/>
      <c r="AH353" s="55"/>
      <c r="AI353" s="6"/>
      <c r="AJ353" s="6"/>
      <c r="AK353" s="6"/>
      <c r="AN353" s="6"/>
      <c r="AQ353" s="19"/>
    </row>
    <row r="354" spans="3:43" s="22" customFormat="1" ht="15">
      <c r="C354" s="6"/>
      <c r="E354" s="19"/>
      <c r="G354" s="6"/>
      <c r="H354" s="6"/>
      <c r="I354" s="6"/>
      <c r="J354" s="10"/>
      <c r="K354" s="11"/>
      <c r="L354" s="6"/>
      <c r="M354" s="13"/>
      <c r="N354" s="12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10"/>
      <c r="AD354" s="12"/>
      <c r="AE354" s="6"/>
      <c r="AF354" s="55"/>
      <c r="AG354" s="55"/>
      <c r="AH354" s="55"/>
      <c r="AI354" s="6"/>
      <c r="AJ354" s="6"/>
      <c r="AK354" s="6"/>
      <c r="AN354" s="6"/>
      <c r="AQ354" s="19"/>
    </row>
    <row r="355" spans="3:43" s="22" customFormat="1" ht="15">
      <c r="C355" s="6"/>
      <c r="E355" s="19"/>
      <c r="G355" s="6"/>
      <c r="H355" s="6"/>
      <c r="I355" s="6"/>
      <c r="J355" s="10"/>
      <c r="K355" s="11"/>
      <c r="L355" s="6"/>
      <c r="M355" s="13"/>
      <c r="N355" s="12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10"/>
      <c r="AD355" s="12"/>
      <c r="AE355" s="6"/>
      <c r="AF355" s="55"/>
      <c r="AG355" s="55"/>
      <c r="AH355" s="55"/>
      <c r="AI355" s="6"/>
      <c r="AJ355" s="6"/>
      <c r="AK355" s="6"/>
      <c r="AN355" s="6"/>
      <c r="AQ355" s="19"/>
    </row>
    <row r="356" spans="3:43" s="22" customFormat="1" ht="15">
      <c r="C356" s="6"/>
      <c r="E356" s="19"/>
      <c r="G356" s="6"/>
      <c r="H356" s="6"/>
      <c r="I356" s="6"/>
      <c r="J356" s="10"/>
      <c r="K356" s="11"/>
      <c r="L356" s="6"/>
      <c r="M356" s="13"/>
      <c r="N356" s="12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10"/>
      <c r="AD356" s="12"/>
      <c r="AE356" s="6"/>
      <c r="AF356" s="55"/>
      <c r="AG356" s="55"/>
      <c r="AH356" s="55"/>
      <c r="AI356" s="6"/>
      <c r="AJ356" s="6"/>
      <c r="AK356" s="6"/>
      <c r="AN356" s="6"/>
      <c r="AQ356" s="19"/>
    </row>
    <row r="357" spans="3:43" s="22" customFormat="1" ht="15">
      <c r="C357" s="6"/>
      <c r="E357" s="19"/>
      <c r="G357" s="6"/>
      <c r="H357" s="6"/>
      <c r="I357" s="6"/>
      <c r="J357" s="10"/>
      <c r="K357" s="11"/>
      <c r="L357" s="6"/>
      <c r="M357" s="13"/>
      <c r="N357" s="12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10"/>
      <c r="AD357" s="12"/>
      <c r="AE357" s="6"/>
      <c r="AF357" s="55"/>
      <c r="AG357" s="55"/>
      <c r="AH357" s="55"/>
      <c r="AI357" s="6"/>
      <c r="AJ357" s="6"/>
      <c r="AK357" s="6"/>
      <c r="AN357" s="6"/>
      <c r="AQ357" s="19"/>
    </row>
    <row r="358" spans="3:43" s="22" customFormat="1" ht="15">
      <c r="C358" s="6"/>
      <c r="E358" s="19"/>
      <c r="G358" s="6"/>
      <c r="H358" s="6"/>
      <c r="I358" s="6"/>
      <c r="J358" s="10"/>
      <c r="K358" s="11"/>
      <c r="L358" s="6"/>
      <c r="M358" s="13"/>
      <c r="N358" s="12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10"/>
      <c r="AD358" s="12"/>
      <c r="AE358" s="6"/>
      <c r="AF358" s="55"/>
      <c r="AG358" s="55"/>
      <c r="AH358" s="55"/>
      <c r="AI358" s="6"/>
      <c r="AJ358" s="6"/>
      <c r="AK358" s="6"/>
      <c r="AN358" s="6"/>
      <c r="AQ358" s="19"/>
    </row>
    <row r="359" spans="3:43" s="22" customFormat="1" ht="15">
      <c r="C359" s="6"/>
      <c r="E359" s="19"/>
      <c r="G359" s="6"/>
      <c r="H359" s="6"/>
      <c r="I359" s="6"/>
      <c r="J359" s="10"/>
      <c r="K359" s="11"/>
      <c r="L359" s="6"/>
      <c r="M359" s="13"/>
      <c r="N359" s="12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10"/>
      <c r="AD359" s="12"/>
      <c r="AE359" s="6"/>
      <c r="AF359" s="55"/>
      <c r="AG359" s="55"/>
      <c r="AH359" s="55"/>
      <c r="AI359" s="6"/>
      <c r="AJ359" s="6"/>
      <c r="AK359" s="6"/>
      <c r="AN359" s="6"/>
      <c r="AQ359" s="19"/>
    </row>
    <row r="360" spans="3:43" s="22" customFormat="1" ht="15">
      <c r="C360" s="6"/>
      <c r="E360" s="19"/>
      <c r="G360" s="6"/>
      <c r="H360" s="6"/>
      <c r="I360" s="6"/>
      <c r="J360" s="10"/>
      <c r="K360" s="11"/>
      <c r="L360" s="6"/>
      <c r="M360" s="13"/>
      <c r="N360" s="12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10"/>
      <c r="AD360" s="12"/>
      <c r="AE360" s="6"/>
      <c r="AF360" s="55"/>
      <c r="AG360" s="55"/>
      <c r="AH360" s="55"/>
      <c r="AI360" s="6"/>
      <c r="AJ360" s="6"/>
      <c r="AK360" s="6"/>
      <c r="AN360" s="6"/>
      <c r="AQ360" s="19"/>
    </row>
    <row r="361" spans="3:43" s="22" customFormat="1" ht="15">
      <c r="C361" s="6"/>
      <c r="E361" s="19"/>
      <c r="G361" s="6"/>
      <c r="H361" s="6"/>
      <c r="I361" s="6"/>
      <c r="J361" s="10"/>
      <c r="K361" s="11"/>
      <c r="L361" s="6"/>
      <c r="M361" s="13"/>
      <c r="N361" s="12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10"/>
      <c r="AD361" s="12"/>
      <c r="AE361" s="6"/>
      <c r="AF361" s="55"/>
      <c r="AG361" s="55"/>
      <c r="AH361" s="55"/>
      <c r="AI361" s="6"/>
      <c r="AJ361" s="6"/>
      <c r="AK361" s="6"/>
      <c r="AN361" s="6"/>
      <c r="AQ361" s="19"/>
    </row>
    <row r="362" spans="3:43" s="22" customFormat="1" ht="15">
      <c r="C362" s="6"/>
      <c r="E362" s="19"/>
      <c r="G362" s="6"/>
      <c r="H362" s="6"/>
      <c r="I362" s="6"/>
      <c r="J362" s="10"/>
      <c r="K362" s="11"/>
      <c r="L362" s="6"/>
      <c r="M362" s="13"/>
      <c r="N362" s="12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10"/>
      <c r="AD362" s="12"/>
      <c r="AE362" s="6"/>
      <c r="AF362" s="55"/>
      <c r="AG362" s="55"/>
      <c r="AH362" s="55"/>
      <c r="AI362" s="6"/>
      <c r="AJ362" s="6"/>
      <c r="AK362" s="6"/>
      <c r="AN362" s="6"/>
      <c r="AQ362" s="19"/>
    </row>
    <row r="363" spans="3:43" s="22" customFormat="1" ht="15">
      <c r="C363" s="6"/>
      <c r="E363" s="19"/>
      <c r="G363" s="6"/>
      <c r="H363" s="6"/>
      <c r="I363" s="6"/>
      <c r="J363" s="10"/>
      <c r="K363" s="11"/>
      <c r="L363" s="6"/>
      <c r="M363" s="13"/>
      <c r="N363" s="12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10"/>
      <c r="AD363" s="12"/>
      <c r="AE363" s="6"/>
      <c r="AF363" s="55"/>
      <c r="AG363" s="55"/>
      <c r="AH363" s="55"/>
      <c r="AI363" s="6"/>
      <c r="AJ363" s="6"/>
      <c r="AK363" s="6"/>
      <c r="AN363" s="6"/>
      <c r="AQ363" s="19"/>
    </row>
    <row r="364" spans="3:43" s="22" customFormat="1" ht="15">
      <c r="C364" s="6"/>
      <c r="E364" s="19"/>
      <c r="G364" s="6"/>
      <c r="H364" s="6"/>
      <c r="I364" s="6"/>
      <c r="J364" s="10"/>
      <c r="K364" s="11"/>
      <c r="L364" s="6"/>
      <c r="M364" s="13"/>
      <c r="N364" s="12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10"/>
      <c r="AD364" s="12"/>
      <c r="AE364" s="6"/>
      <c r="AF364" s="55"/>
      <c r="AG364" s="55"/>
      <c r="AH364" s="55"/>
      <c r="AI364" s="6"/>
      <c r="AJ364" s="6"/>
      <c r="AK364" s="6"/>
      <c r="AN364" s="6"/>
      <c r="AQ364" s="19"/>
    </row>
    <row r="365" spans="3:43" s="22" customFormat="1" ht="15">
      <c r="C365" s="6"/>
      <c r="E365" s="19"/>
      <c r="G365" s="6"/>
      <c r="H365" s="6"/>
      <c r="I365" s="6"/>
      <c r="J365" s="10"/>
      <c r="K365" s="11"/>
      <c r="L365" s="6"/>
      <c r="M365" s="13"/>
      <c r="N365" s="12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10"/>
      <c r="AD365" s="12"/>
      <c r="AE365" s="6"/>
      <c r="AF365" s="55"/>
      <c r="AG365" s="55"/>
      <c r="AH365" s="55"/>
      <c r="AI365" s="6"/>
      <c r="AJ365" s="6"/>
      <c r="AK365" s="6"/>
      <c r="AN365" s="6"/>
      <c r="AQ365" s="19"/>
    </row>
    <row r="366" spans="3:43" s="22" customFormat="1" ht="15">
      <c r="C366" s="6"/>
      <c r="E366" s="19"/>
      <c r="G366" s="6"/>
      <c r="H366" s="6"/>
      <c r="I366" s="6"/>
      <c r="J366" s="10"/>
      <c r="K366" s="11"/>
      <c r="L366" s="6"/>
      <c r="M366" s="13"/>
      <c r="N366" s="12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10"/>
      <c r="AD366" s="12"/>
      <c r="AE366" s="6"/>
      <c r="AF366" s="55"/>
      <c r="AG366" s="55"/>
      <c r="AH366" s="55"/>
      <c r="AI366" s="6"/>
      <c r="AJ366" s="6"/>
      <c r="AK366" s="6"/>
      <c r="AN366" s="6"/>
      <c r="AQ366" s="19"/>
    </row>
    <row r="367" spans="3:43" s="22" customFormat="1" ht="15">
      <c r="C367" s="6"/>
      <c r="E367" s="19"/>
      <c r="G367" s="6"/>
      <c r="H367" s="6"/>
      <c r="I367" s="6"/>
      <c r="J367" s="10"/>
      <c r="K367" s="11"/>
      <c r="L367" s="6"/>
      <c r="M367" s="13"/>
      <c r="N367" s="12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10"/>
      <c r="AD367" s="12"/>
      <c r="AE367" s="6"/>
      <c r="AF367" s="55"/>
      <c r="AG367" s="55"/>
      <c r="AH367" s="55"/>
      <c r="AI367" s="6"/>
      <c r="AJ367" s="6"/>
      <c r="AK367" s="6"/>
      <c r="AN367" s="6"/>
      <c r="AQ367" s="19"/>
    </row>
    <row r="368" spans="3:43" s="22" customFormat="1" ht="15">
      <c r="C368" s="6"/>
      <c r="E368" s="19"/>
      <c r="G368" s="6"/>
      <c r="H368" s="6"/>
      <c r="I368" s="6"/>
      <c r="J368" s="10"/>
      <c r="K368" s="11"/>
      <c r="L368" s="6"/>
      <c r="M368" s="13"/>
      <c r="N368" s="12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10"/>
      <c r="AD368" s="12"/>
      <c r="AE368" s="6"/>
      <c r="AF368" s="55"/>
      <c r="AG368" s="55"/>
      <c r="AH368" s="55"/>
      <c r="AI368" s="6"/>
      <c r="AJ368" s="6"/>
      <c r="AK368" s="6"/>
      <c r="AN368" s="6"/>
      <c r="AQ368" s="19"/>
    </row>
    <row r="369" spans="3:43" s="22" customFormat="1" ht="15">
      <c r="C369" s="6"/>
      <c r="E369" s="19"/>
      <c r="G369" s="6"/>
      <c r="H369" s="6"/>
      <c r="I369" s="6"/>
      <c r="J369" s="10"/>
      <c r="K369" s="11"/>
      <c r="L369" s="6"/>
      <c r="M369" s="13"/>
      <c r="N369" s="12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10"/>
      <c r="AD369" s="12"/>
      <c r="AE369" s="6"/>
      <c r="AF369" s="55"/>
      <c r="AG369" s="55"/>
      <c r="AH369" s="55"/>
      <c r="AI369" s="6"/>
      <c r="AJ369" s="6"/>
      <c r="AK369" s="6"/>
      <c r="AN369" s="6"/>
      <c r="AQ369" s="19"/>
    </row>
    <row r="370" spans="3:43" s="22" customFormat="1" ht="15">
      <c r="C370" s="6"/>
      <c r="E370" s="19"/>
      <c r="G370" s="6"/>
      <c r="H370" s="6"/>
      <c r="I370" s="6"/>
      <c r="J370" s="10"/>
      <c r="K370" s="11"/>
      <c r="L370" s="6"/>
      <c r="M370" s="13"/>
      <c r="N370" s="12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10"/>
      <c r="AD370" s="12"/>
      <c r="AE370" s="6"/>
      <c r="AF370" s="55"/>
      <c r="AG370" s="55"/>
      <c r="AH370" s="55"/>
      <c r="AI370" s="6"/>
      <c r="AJ370" s="6"/>
      <c r="AK370" s="6"/>
      <c r="AN370" s="6"/>
      <c r="AQ370" s="19"/>
    </row>
    <row r="371" spans="3:43" s="22" customFormat="1" ht="15">
      <c r="C371" s="6"/>
      <c r="E371" s="19"/>
      <c r="G371" s="6"/>
      <c r="H371" s="6"/>
      <c r="I371" s="6"/>
      <c r="J371" s="10"/>
      <c r="K371" s="11"/>
      <c r="L371" s="6"/>
      <c r="M371" s="13"/>
      <c r="N371" s="12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10"/>
      <c r="AD371" s="12"/>
      <c r="AE371" s="6"/>
      <c r="AF371" s="55"/>
      <c r="AG371" s="55"/>
      <c r="AH371" s="55"/>
      <c r="AI371" s="6"/>
      <c r="AJ371" s="6"/>
      <c r="AK371" s="6"/>
      <c r="AN371" s="6"/>
      <c r="AQ371" s="19"/>
    </row>
    <row r="372" spans="3:43" s="22" customFormat="1" ht="15">
      <c r="C372" s="6"/>
      <c r="E372" s="19"/>
      <c r="G372" s="6"/>
      <c r="H372" s="6"/>
      <c r="I372" s="6"/>
      <c r="J372" s="10"/>
      <c r="K372" s="11"/>
      <c r="L372" s="6"/>
      <c r="M372" s="13"/>
      <c r="N372" s="12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10"/>
      <c r="AD372" s="12"/>
      <c r="AE372" s="6"/>
      <c r="AF372" s="55"/>
      <c r="AG372" s="55"/>
      <c r="AH372" s="55"/>
      <c r="AI372" s="6"/>
      <c r="AJ372" s="6"/>
      <c r="AK372" s="6"/>
      <c r="AN372" s="6"/>
      <c r="AQ372" s="19"/>
    </row>
    <row r="373" spans="3:43" s="22" customFormat="1" ht="15">
      <c r="C373" s="6"/>
      <c r="E373" s="19"/>
      <c r="G373" s="6"/>
      <c r="H373" s="6"/>
      <c r="I373" s="6"/>
      <c r="J373" s="10"/>
      <c r="K373" s="11"/>
      <c r="L373" s="6"/>
      <c r="M373" s="13"/>
      <c r="N373" s="12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10"/>
      <c r="AD373" s="12"/>
      <c r="AE373" s="6"/>
      <c r="AF373" s="55"/>
      <c r="AG373" s="55"/>
      <c r="AH373" s="55"/>
      <c r="AI373" s="6"/>
      <c r="AJ373" s="6"/>
      <c r="AK373" s="6"/>
      <c r="AN373" s="6"/>
      <c r="AQ373" s="19"/>
    </row>
    <row r="374" spans="3:43" s="22" customFormat="1" ht="15">
      <c r="C374" s="6"/>
      <c r="E374" s="19"/>
      <c r="G374" s="6"/>
      <c r="H374" s="6"/>
      <c r="I374" s="6"/>
      <c r="J374" s="10"/>
      <c r="K374" s="11"/>
      <c r="L374" s="6"/>
      <c r="M374" s="13"/>
      <c r="N374" s="12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10"/>
      <c r="AD374" s="12"/>
      <c r="AE374" s="6"/>
      <c r="AF374" s="55"/>
      <c r="AG374" s="55"/>
      <c r="AH374" s="55"/>
      <c r="AI374" s="6"/>
      <c r="AJ374" s="6"/>
      <c r="AK374" s="6"/>
      <c r="AN374" s="6"/>
      <c r="AQ374" s="19"/>
    </row>
    <row r="375" spans="3:43" s="22" customFormat="1" ht="15">
      <c r="C375" s="6"/>
      <c r="E375" s="19"/>
      <c r="G375" s="6"/>
      <c r="H375" s="6"/>
      <c r="I375" s="6"/>
      <c r="J375" s="10"/>
      <c r="K375" s="11"/>
      <c r="L375" s="6"/>
      <c r="M375" s="13"/>
      <c r="N375" s="12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10"/>
      <c r="AD375" s="12"/>
      <c r="AE375" s="6"/>
      <c r="AF375" s="55"/>
      <c r="AG375" s="55"/>
      <c r="AH375" s="55"/>
      <c r="AI375" s="6"/>
      <c r="AJ375" s="6"/>
      <c r="AK375" s="6"/>
      <c r="AN375" s="6"/>
      <c r="AQ375" s="19"/>
    </row>
    <row r="376" spans="3:43" s="22" customFormat="1" ht="15">
      <c r="C376" s="6"/>
      <c r="E376" s="19"/>
      <c r="G376" s="6"/>
      <c r="H376" s="6"/>
      <c r="I376" s="6"/>
      <c r="J376" s="10"/>
      <c r="K376" s="11"/>
      <c r="L376" s="6"/>
      <c r="M376" s="13"/>
      <c r="N376" s="12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10"/>
      <c r="AD376" s="12"/>
      <c r="AE376" s="6"/>
      <c r="AF376" s="55"/>
      <c r="AG376" s="55"/>
      <c r="AH376" s="55"/>
      <c r="AI376" s="6"/>
      <c r="AJ376" s="6"/>
      <c r="AK376" s="6"/>
      <c r="AN376" s="6"/>
      <c r="AQ376" s="19"/>
    </row>
    <row r="377" spans="3:43" s="22" customFormat="1" ht="15">
      <c r="C377" s="6"/>
      <c r="E377" s="19"/>
      <c r="G377" s="6"/>
      <c r="H377" s="6"/>
      <c r="I377" s="6"/>
      <c r="J377" s="10"/>
      <c r="K377" s="11"/>
      <c r="L377" s="6"/>
      <c r="M377" s="13"/>
      <c r="N377" s="12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10"/>
      <c r="AD377" s="12"/>
      <c r="AE377" s="6"/>
      <c r="AF377" s="55"/>
      <c r="AG377" s="55"/>
      <c r="AH377" s="55"/>
      <c r="AI377" s="6"/>
      <c r="AJ377" s="6"/>
      <c r="AK377" s="6"/>
      <c r="AN377" s="6"/>
      <c r="AQ377" s="19"/>
    </row>
    <row r="378" spans="3:43" s="22" customFormat="1" ht="15">
      <c r="C378" s="6"/>
      <c r="E378" s="19"/>
      <c r="G378" s="6"/>
      <c r="H378" s="6"/>
      <c r="I378" s="6"/>
      <c r="J378" s="10"/>
      <c r="K378" s="11"/>
      <c r="L378" s="6"/>
      <c r="M378" s="13"/>
      <c r="N378" s="12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10"/>
      <c r="AD378" s="12"/>
      <c r="AE378" s="6"/>
      <c r="AF378" s="55"/>
      <c r="AG378" s="55"/>
      <c r="AH378" s="55"/>
      <c r="AI378" s="6"/>
      <c r="AJ378" s="6"/>
      <c r="AK378" s="6"/>
      <c r="AN378" s="6"/>
      <c r="AQ378" s="19"/>
    </row>
    <row r="379" spans="3:43" s="22" customFormat="1" ht="15">
      <c r="C379" s="6"/>
      <c r="E379" s="19"/>
      <c r="G379" s="6"/>
      <c r="H379" s="6"/>
      <c r="I379" s="6"/>
      <c r="J379" s="10"/>
      <c r="K379" s="11"/>
      <c r="L379" s="6"/>
      <c r="M379" s="13"/>
      <c r="N379" s="12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10"/>
      <c r="AD379" s="12"/>
      <c r="AE379" s="6"/>
      <c r="AF379" s="55"/>
      <c r="AG379" s="55"/>
      <c r="AH379" s="55"/>
      <c r="AI379" s="6"/>
      <c r="AJ379" s="6"/>
      <c r="AK379" s="6"/>
      <c r="AN379" s="6"/>
      <c r="AQ379" s="19"/>
    </row>
    <row r="380" spans="3:43" s="22" customFormat="1" ht="15">
      <c r="C380" s="6"/>
      <c r="E380" s="19"/>
      <c r="G380" s="6"/>
      <c r="H380" s="6"/>
      <c r="I380" s="6"/>
      <c r="J380" s="10"/>
      <c r="K380" s="11"/>
      <c r="L380" s="6"/>
      <c r="M380" s="13"/>
      <c r="N380" s="12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10"/>
      <c r="AD380" s="12"/>
      <c r="AE380" s="6"/>
      <c r="AF380" s="55"/>
      <c r="AG380" s="55"/>
      <c r="AH380" s="55"/>
      <c r="AI380" s="6"/>
      <c r="AJ380" s="6"/>
      <c r="AK380" s="6"/>
      <c r="AN380" s="6"/>
      <c r="AQ380" s="19"/>
    </row>
    <row r="381" spans="3:43" s="22" customFormat="1" ht="15">
      <c r="C381" s="6"/>
      <c r="E381" s="19"/>
      <c r="G381" s="6"/>
      <c r="H381" s="6"/>
      <c r="I381" s="6"/>
      <c r="J381" s="10"/>
      <c r="K381" s="11"/>
      <c r="L381" s="6"/>
      <c r="M381" s="13"/>
      <c r="N381" s="12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10"/>
      <c r="AD381" s="12"/>
      <c r="AE381" s="6"/>
      <c r="AF381" s="55"/>
      <c r="AG381" s="55"/>
      <c r="AH381" s="55"/>
      <c r="AI381" s="6"/>
      <c r="AJ381" s="6"/>
      <c r="AK381" s="6"/>
      <c r="AN381" s="6"/>
      <c r="AQ381" s="19"/>
    </row>
    <row r="382" spans="3:43" s="22" customFormat="1" ht="15">
      <c r="C382" s="6"/>
      <c r="E382" s="19"/>
      <c r="G382" s="6"/>
      <c r="H382" s="6"/>
      <c r="I382" s="6"/>
      <c r="J382" s="10"/>
      <c r="K382" s="11"/>
      <c r="L382" s="6"/>
      <c r="M382" s="13"/>
      <c r="N382" s="12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10"/>
      <c r="AD382" s="12"/>
      <c r="AE382" s="6"/>
      <c r="AF382" s="55"/>
      <c r="AG382" s="55"/>
      <c r="AH382" s="55"/>
      <c r="AI382" s="6"/>
      <c r="AJ382" s="6"/>
      <c r="AK382" s="6"/>
      <c r="AN382" s="6"/>
      <c r="AQ382" s="19"/>
    </row>
    <row r="383" spans="3:43" s="22" customFormat="1" ht="15">
      <c r="C383" s="6"/>
      <c r="E383" s="19"/>
      <c r="G383" s="6"/>
      <c r="H383" s="6"/>
      <c r="I383" s="6"/>
      <c r="J383" s="10"/>
      <c r="K383" s="11"/>
      <c r="L383" s="6"/>
      <c r="M383" s="13"/>
      <c r="N383" s="12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10"/>
      <c r="AD383" s="12"/>
      <c r="AE383" s="6"/>
      <c r="AF383" s="55"/>
      <c r="AG383" s="55"/>
      <c r="AH383" s="55"/>
      <c r="AI383" s="6"/>
      <c r="AJ383" s="6"/>
      <c r="AK383" s="6"/>
      <c r="AN383" s="6"/>
      <c r="AQ383" s="19"/>
    </row>
    <row r="384" spans="3:43" s="22" customFormat="1" ht="15">
      <c r="C384" s="6"/>
      <c r="E384" s="19"/>
      <c r="G384" s="6"/>
      <c r="H384" s="6"/>
      <c r="I384" s="6"/>
      <c r="J384" s="10"/>
      <c r="K384" s="11"/>
      <c r="L384" s="6"/>
      <c r="M384" s="13"/>
      <c r="N384" s="12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10"/>
      <c r="AD384" s="12"/>
      <c r="AE384" s="6"/>
      <c r="AF384" s="55"/>
      <c r="AG384" s="55"/>
      <c r="AH384" s="55"/>
      <c r="AI384" s="6"/>
      <c r="AJ384" s="6"/>
      <c r="AK384" s="6"/>
      <c r="AN384" s="6"/>
      <c r="AQ384" s="19"/>
    </row>
    <row r="385" spans="3:43" s="22" customFormat="1" ht="15">
      <c r="C385" s="6"/>
      <c r="E385" s="19"/>
      <c r="G385" s="6"/>
      <c r="H385" s="6"/>
      <c r="I385" s="6"/>
      <c r="J385" s="10"/>
      <c r="K385" s="11"/>
      <c r="L385" s="6"/>
      <c r="M385" s="13"/>
      <c r="N385" s="12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10"/>
      <c r="AD385" s="12"/>
      <c r="AE385" s="6"/>
      <c r="AF385" s="55"/>
      <c r="AG385" s="55"/>
      <c r="AH385" s="55"/>
      <c r="AI385" s="6"/>
      <c r="AJ385" s="6"/>
      <c r="AK385" s="6"/>
      <c r="AN385" s="6"/>
      <c r="AQ385" s="19"/>
    </row>
    <row r="386" spans="3:43" s="22" customFormat="1" ht="15">
      <c r="C386" s="6"/>
      <c r="E386" s="19"/>
      <c r="G386" s="6"/>
      <c r="H386" s="6"/>
      <c r="I386" s="6"/>
      <c r="J386" s="10"/>
      <c r="K386" s="11"/>
      <c r="L386" s="6"/>
      <c r="M386" s="13"/>
      <c r="N386" s="12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10"/>
      <c r="AD386" s="12"/>
      <c r="AE386" s="6"/>
      <c r="AF386" s="55"/>
      <c r="AG386" s="55"/>
      <c r="AH386" s="55"/>
      <c r="AI386" s="6"/>
      <c r="AJ386" s="6"/>
      <c r="AK386" s="6"/>
      <c r="AN386" s="6"/>
      <c r="AQ386" s="19"/>
    </row>
    <row r="387" spans="3:43" s="22" customFormat="1" ht="15">
      <c r="C387" s="6"/>
      <c r="E387" s="19"/>
      <c r="G387" s="6"/>
      <c r="H387" s="6"/>
      <c r="I387" s="6"/>
      <c r="J387" s="10"/>
      <c r="K387" s="11"/>
      <c r="L387" s="6"/>
      <c r="M387" s="13"/>
      <c r="N387" s="12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10"/>
      <c r="AD387" s="12"/>
      <c r="AE387" s="6"/>
      <c r="AF387" s="55"/>
      <c r="AG387" s="55"/>
      <c r="AH387" s="55"/>
      <c r="AI387" s="6"/>
      <c r="AJ387" s="6"/>
      <c r="AK387" s="6"/>
      <c r="AN387" s="6"/>
      <c r="AQ387" s="19"/>
    </row>
    <row r="388" spans="3:43" s="22" customFormat="1" ht="15">
      <c r="C388" s="6"/>
      <c r="E388" s="19"/>
      <c r="G388" s="6"/>
      <c r="H388" s="6"/>
      <c r="I388" s="6"/>
      <c r="J388" s="10"/>
      <c r="K388" s="11"/>
      <c r="L388" s="6"/>
      <c r="M388" s="13"/>
      <c r="N388" s="12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10"/>
      <c r="AD388" s="12"/>
      <c r="AE388" s="6"/>
      <c r="AF388" s="55"/>
      <c r="AG388" s="55"/>
      <c r="AH388" s="55"/>
      <c r="AI388" s="6"/>
      <c r="AJ388" s="6"/>
      <c r="AK388" s="6"/>
      <c r="AN388" s="6"/>
      <c r="AQ388" s="19"/>
    </row>
    <row r="389" spans="3:43" s="22" customFormat="1" ht="15">
      <c r="C389" s="6"/>
      <c r="E389" s="19"/>
      <c r="G389" s="6"/>
      <c r="H389" s="6"/>
      <c r="I389" s="6"/>
      <c r="J389" s="10"/>
      <c r="K389" s="11"/>
      <c r="L389" s="6"/>
      <c r="M389" s="13"/>
      <c r="N389" s="12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10"/>
      <c r="AD389" s="12"/>
      <c r="AE389" s="6"/>
      <c r="AF389" s="55"/>
      <c r="AG389" s="55"/>
      <c r="AH389" s="55"/>
      <c r="AI389" s="6"/>
      <c r="AJ389" s="6"/>
      <c r="AK389" s="6"/>
      <c r="AN389" s="6"/>
      <c r="AQ389" s="19"/>
    </row>
    <row r="390" spans="3:43" s="22" customFormat="1" ht="15">
      <c r="C390" s="6"/>
      <c r="E390" s="19"/>
      <c r="G390" s="6"/>
      <c r="H390" s="6"/>
      <c r="I390" s="6"/>
      <c r="J390" s="10"/>
      <c r="K390" s="11"/>
      <c r="L390" s="6"/>
      <c r="M390" s="13"/>
      <c r="N390" s="12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10"/>
      <c r="AD390" s="12"/>
      <c r="AE390" s="6"/>
      <c r="AF390" s="55"/>
      <c r="AG390" s="55"/>
      <c r="AH390" s="55"/>
      <c r="AI390" s="6"/>
      <c r="AJ390" s="6"/>
      <c r="AK390" s="6"/>
      <c r="AN390" s="6"/>
      <c r="AQ390" s="19"/>
    </row>
    <row r="391" spans="3:43" s="22" customFormat="1" ht="15">
      <c r="C391" s="6"/>
      <c r="E391" s="19"/>
      <c r="G391" s="6"/>
      <c r="H391" s="6"/>
      <c r="I391" s="6"/>
      <c r="J391" s="10"/>
      <c r="K391" s="11"/>
      <c r="L391" s="6"/>
      <c r="M391" s="13"/>
      <c r="N391" s="12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10"/>
      <c r="AD391" s="12"/>
      <c r="AE391" s="6"/>
      <c r="AF391" s="55"/>
      <c r="AG391" s="55"/>
      <c r="AH391" s="55"/>
      <c r="AI391" s="6"/>
      <c r="AJ391" s="6"/>
      <c r="AK391" s="6"/>
      <c r="AN391" s="6"/>
      <c r="AQ391" s="19"/>
    </row>
    <row r="392" spans="3:43" s="22" customFormat="1" ht="15">
      <c r="C392" s="6"/>
      <c r="E392" s="19"/>
      <c r="G392" s="6"/>
      <c r="H392" s="6"/>
      <c r="I392" s="6"/>
      <c r="J392" s="10"/>
      <c r="K392" s="11"/>
      <c r="L392" s="6"/>
      <c r="M392" s="13"/>
      <c r="N392" s="12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10"/>
      <c r="AD392" s="12"/>
      <c r="AE392" s="6"/>
      <c r="AF392" s="55"/>
      <c r="AG392" s="55"/>
      <c r="AH392" s="55"/>
      <c r="AI392" s="6"/>
      <c r="AJ392" s="6"/>
      <c r="AK392" s="6"/>
      <c r="AN392" s="6"/>
      <c r="AQ392" s="19"/>
    </row>
    <row r="393" spans="3:43" s="22" customFormat="1" ht="15">
      <c r="C393" s="6"/>
      <c r="E393" s="19"/>
      <c r="G393" s="6"/>
      <c r="H393" s="6"/>
      <c r="I393" s="6"/>
      <c r="J393" s="10"/>
      <c r="K393" s="11"/>
      <c r="L393" s="6"/>
      <c r="M393" s="13"/>
      <c r="N393" s="12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10"/>
      <c r="AD393" s="12"/>
      <c r="AE393" s="6"/>
      <c r="AF393" s="55"/>
      <c r="AG393" s="55"/>
      <c r="AH393" s="55"/>
      <c r="AI393" s="6"/>
      <c r="AJ393" s="6"/>
      <c r="AK393" s="6"/>
      <c r="AN393" s="6"/>
      <c r="AQ393" s="19"/>
    </row>
    <row r="394" spans="3:43" s="22" customFormat="1" ht="15">
      <c r="C394" s="6"/>
      <c r="E394" s="19"/>
      <c r="G394" s="6"/>
      <c r="H394" s="6"/>
      <c r="I394" s="6"/>
      <c r="J394" s="10"/>
      <c r="K394" s="11"/>
      <c r="L394" s="6"/>
      <c r="M394" s="13"/>
      <c r="N394" s="12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10"/>
      <c r="AD394" s="12"/>
      <c r="AE394" s="6"/>
      <c r="AF394" s="55"/>
      <c r="AG394" s="55"/>
      <c r="AH394" s="55"/>
      <c r="AI394" s="6"/>
      <c r="AJ394" s="6"/>
      <c r="AK394" s="6"/>
      <c r="AN394" s="6"/>
      <c r="AQ394" s="19"/>
    </row>
    <row r="395" spans="3:43" s="22" customFormat="1" ht="15">
      <c r="C395" s="6"/>
      <c r="E395" s="19"/>
      <c r="G395" s="6"/>
      <c r="H395" s="6"/>
      <c r="I395" s="6"/>
      <c r="J395" s="10"/>
      <c r="K395" s="11"/>
      <c r="L395" s="6"/>
      <c r="M395" s="13"/>
      <c r="N395" s="12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10"/>
      <c r="AD395" s="12"/>
      <c r="AE395" s="6"/>
      <c r="AF395" s="55"/>
      <c r="AG395" s="55"/>
      <c r="AH395" s="55"/>
      <c r="AI395" s="6"/>
      <c r="AJ395" s="6"/>
      <c r="AK395" s="6"/>
      <c r="AN395" s="6"/>
      <c r="AQ395" s="19"/>
    </row>
    <row r="396" spans="3:43" s="22" customFormat="1" ht="15">
      <c r="C396" s="6"/>
      <c r="E396" s="19"/>
      <c r="G396" s="6"/>
      <c r="H396" s="6"/>
      <c r="I396" s="6"/>
      <c r="J396" s="10"/>
      <c r="K396" s="11"/>
      <c r="L396" s="6"/>
      <c r="M396" s="13"/>
      <c r="N396" s="12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10"/>
      <c r="AD396" s="12"/>
      <c r="AE396" s="6"/>
      <c r="AF396" s="55"/>
      <c r="AG396" s="55"/>
      <c r="AH396" s="55"/>
      <c r="AI396" s="6"/>
      <c r="AJ396" s="6"/>
      <c r="AK396" s="6"/>
      <c r="AN396" s="6"/>
      <c r="AQ396" s="19"/>
    </row>
    <row r="397" spans="3:43" s="22" customFormat="1" ht="15">
      <c r="C397" s="6"/>
      <c r="E397" s="19"/>
      <c r="G397" s="6"/>
      <c r="H397" s="6"/>
      <c r="I397" s="6"/>
      <c r="J397" s="10"/>
      <c r="K397" s="11"/>
      <c r="L397" s="6"/>
      <c r="M397" s="13"/>
      <c r="N397" s="12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10"/>
      <c r="AD397" s="12"/>
      <c r="AE397" s="6"/>
      <c r="AF397" s="55"/>
      <c r="AG397" s="55"/>
      <c r="AH397" s="55"/>
      <c r="AI397" s="6"/>
      <c r="AJ397" s="6"/>
      <c r="AK397" s="6"/>
      <c r="AN397" s="6"/>
      <c r="AQ397" s="19"/>
    </row>
    <row r="398" spans="3:43" s="22" customFormat="1" ht="15">
      <c r="C398" s="6"/>
      <c r="E398" s="19"/>
      <c r="G398" s="6"/>
      <c r="H398" s="6"/>
      <c r="I398" s="6"/>
      <c r="J398" s="10"/>
      <c r="K398" s="11"/>
      <c r="L398" s="6"/>
      <c r="M398" s="13"/>
      <c r="N398" s="12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10"/>
      <c r="AD398" s="12"/>
      <c r="AE398" s="6"/>
      <c r="AF398" s="55"/>
      <c r="AG398" s="55"/>
      <c r="AH398" s="55"/>
      <c r="AI398" s="6"/>
      <c r="AJ398" s="6"/>
      <c r="AK398" s="6"/>
      <c r="AN398" s="6"/>
      <c r="AQ398" s="19"/>
    </row>
    <row r="399" spans="3:43" s="22" customFormat="1" ht="15">
      <c r="C399" s="6"/>
      <c r="E399" s="19"/>
      <c r="G399" s="6"/>
      <c r="H399" s="6"/>
      <c r="I399" s="6"/>
      <c r="J399" s="10"/>
      <c r="K399" s="11"/>
      <c r="L399" s="6"/>
      <c r="M399" s="13"/>
      <c r="N399" s="12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10"/>
      <c r="AD399" s="12"/>
      <c r="AE399" s="6"/>
      <c r="AF399" s="55"/>
      <c r="AG399" s="55"/>
      <c r="AH399" s="55"/>
      <c r="AI399" s="6"/>
      <c r="AJ399" s="6"/>
      <c r="AK399" s="6"/>
      <c r="AN399" s="6"/>
      <c r="AQ399" s="19"/>
    </row>
    <row r="400" spans="3:43" s="22" customFormat="1" ht="15">
      <c r="C400" s="6"/>
      <c r="E400" s="19"/>
      <c r="G400" s="6"/>
      <c r="H400" s="6"/>
      <c r="I400" s="6"/>
      <c r="J400" s="10"/>
      <c r="K400" s="11"/>
      <c r="L400" s="6"/>
      <c r="M400" s="13"/>
      <c r="N400" s="12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10"/>
      <c r="AD400" s="12"/>
      <c r="AE400" s="6"/>
      <c r="AF400" s="55"/>
      <c r="AG400" s="55"/>
      <c r="AH400" s="55"/>
      <c r="AI400" s="6"/>
      <c r="AJ400" s="6"/>
      <c r="AK400" s="6"/>
      <c r="AN400" s="6"/>
      <c r="AQ400" s="19"/>
    </row>
    <row r="401" spans="3:43" s="22" customFormat="1" ht="15">
      <c r="C401" s="6"/>
      <c r="E401" s="19"/>
      <c r="G401" s="6"/>
      <c r="H401" s="6"/>
      <c r="I401" s="6"/>
      <c r="J401" s="10"/>
      <c r="K401" s="11"/>
      <c r="L401" s="6"/>
      <c r="M401" s="13"/>
      <c r="N401" s="12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10"/>
      <c r="AD401" s="12"/>
      <c r="AE401" s="6"/>
      <c r="AF401" s="55"/>
      <c r="AG401" s="55"/>
      <c r="AH401" s="55"/>
      <c r="AI401" s="6"/>
      <c r="AJ401" s="6"/>
      <c r="AK401" s="6"/>
      <c r="AN401" s="6"/>
      <c r="AQ401" s="19"/>
    </row>
    <row r="402" spans="3:43" s="22" customFormat="1" ht="15">
      <c r="C402" s="6"/>
      <c r="E402" s="19"/>
      <c r="G402" s="6"/>
      <c r="H402" s="6"/>
      <c r="I402" s="6"/>
      <c r="J402" s="10"/>
      <c r="K402" s="11"/>
      <c r="L402" s="6"/>
      <c r="M402" s="13"/>
      <c r="N402" s="12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10"/>
      <c r="AD402" s="12"/>
      <c r="AE402" s="6"/>
      <c r="AF402" s="55"/>
      <c r="AG402" s="55"/>
      <c r="AH402" s="55"/>
      <c r="AI402" s="6"/>
      <c r="AJ402" s="6"/>
      <c r="AK402" s="6"/>
      <c r="AN402" s="6"/>
      <c r="AQ402" s="19"/>
    </row>
    <row r="403" spans="3:43" s="22" customFormat="1" ht="15">
      <c r="C403" s="6"/>
      <c r="E403" s="19"/>
      <c r="G403" s="6"/>
      <c r="H403" s="6"/>
      <c r="I403" s="6"/>
      <c r="J403" s="10"/>
      <c r="K403" s="11"/>
      <c r="L403" s="6"/>
      <c r="M403" s="13"/>
      <c r="N403" s="12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10"/>
      <c r="AD403" s="12"/>
      <c r="AE403" s="6"/>
      <c r="AF403" s="55"/>
      <c r="AG403" s="55"/>
      <c r="AH403" s="55"/>
      <c r="AI403" s="6"/>
      <c r="AJ403" s="6"/>
      <c r="AK403" s="6"/>
      <c r="AN403" s="6"/>
      <c r="AQ403" s="19"/>
    </row>
    <row r="404" spans="3:43" s="22" customFormat="1" ht="15">
      <c r="C404" s="6"/>
      <c r="E404" s="19"/>
      <c r="G404" s="6"/>
      <c r="H404" s="6"/>
      <c r="I404" s="6"/>
      <c r="J404" s="10"/>
      <c r="K404" s="11"/>
      <c r="L404" s="6"/>
      <c r="M404" s="13"/>
      <c r="N404" s="12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10"/>
      <c r="AD404" s="12"/>
      <c r="AE404" s="6"/>
      <c r="AF404" s="55"/>
      <c r="AG404" s="55"/>
      <c r="AH404" s="55"/>
      <c r="AI404" s="6"/>
      <c r="AJ404" s="6"/>
      <c r="AK404" s="6"/>
      <c r="AN404" s="6"/>
      <c r="AQ404" s="19"/>
    </row>
    <row r="405" spans="3:43" s="22" customFormat="1" ht="15">
      <c r="C405" s="6"/>
      <c r="E405" s="19"/>
      <c r="G405" s="6"/>
      <c r="H405" s="6"/>
      <c r="I405" s="6"/>
      <c r="J405" s="10"/>
      <c r="K405" s="11"/>
      <c r="L405" s="6"/>
      <c r="M405" s="13"/>
      <c r="N405" s="12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10"/>
      <c r="AD405" s="12"/>
      <c r="AE405" s="6"/>
      <c r="AF405" s="55"/>
      <c r="AG405" s="55"/>
      <c r="AH405" s="55"/>
      <c r="AI405" s="6"/>
      <c r="AJ405" s="6"/>
      <c r="AK405" s="6"/>
      <c r="AN405" s="6"/>
      <c r="AQ405" s="19"/>
    </row>
    <row r="406" spans="3:43" s="22" customFormat="1" ht="15">
      <c r="C406" s="6"/>
      <c r="E406" s="19"/>
      <c r="G406" s="6"/>
      <c r="H406" s="6"/>
      <c r="I406" s="6"/>
      <c r="J406" s="10"/>
      <c r="K406" s="11"/>
      <c r="L406" s="6"/>
      <c r="M406" s="13"/>
      <c r="N406" s="12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10"/>
      <c r="AD406" s="12"/>
      <c r="AE406" s="6"/>
      <c r="AF406" s="55"/>
      <c r="AG406" s="55"/>
      <c r="AH406" s="55"/>
      <c r="AI406" s="6"/>
      <c r="AJ406" s="6"/>
      <c r="AK406" s="6"/>
      <c r="AN406" s="6"/>
      <c r="AQ406" s="19"/>
    </row>
    <row r="407" spans="3:43" s="22" customFormat="1" ht="15">
      <c r="C407" s="6"/>
      <c r="E407" s="19"/>
      <c r="G407" s="6"/>
      <c r="H407" s="6"/>
      <c r="I407" s="6"/>
      <c r="J407" s="10"/>
      <c r="K407" s="11"/>
      <c r="L407" s="6"/>
      <c r="M407" s="13"/>
      <c r="N407" s="12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10"/>
      <c r="AD407" s="12"/>
      <c r="AE407" s="6"/>
      <c r="AF407" s="55"/>
      <c r="AG407" s="55"/>
      <c r="AH407" s="55"/>
      <c r="AI407" s="6"/>
      <c r="AJ407" s="6"/>
      <c r="AK407" s="6"/>
      <c r="AN407" s="6"/>
      <c r="AQ407" s="19"/>
    </row>
    <row r="408" spans="3:43" s="22" customFormat="1" ht="15">
      <c r="C408" s="6"/>
      <c r="E408" s="19"/>
      <c r="G408" s="6"/>
      <c r="H408" s="6"/>
      <c r="I408" s="6"/>
      <c r="J408" s="10"/>
      <c r="K408" s="11"/>
      <c r="L408" s="6"/>
      <c r="M408" s="13"/>
      <c r="N408" s="12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10"/>
      <c r="AD408" s="12"/>
      <c r="AE408" s="6"/>
      <c r="AF408" s="55"/>
      <c r="AG408" s="55"/>
      <c r="AH408" s="55"/>
      <c r="AI408" s="6"/>
      <c r="AJ408" s="6"/>
      <c r="AK408" s="6"/>
      <c r="AN408" s="6"/>
      <c r="AQ408" s="19"/>
    </row>
    <row r="409" spans="3:43" s="22" customFormat="1" ht="15">
      <c r="C409" s="6"/>
      <c r="E409" s="19"/>
      <c r="G409" s="6"/>
      <c r="H409" s="6"/>
      <c r="I409" s="6"/>
      <c r="J409" s="10"/>
      <c r="K409" s="11"/>
      <c r="L409" s="6"/>
      <c r="M409" s="13"/>
      <c r="N409" s="12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10"/>
      <c r="AD409" s="12"/>
      <c r="AE409" s="6"/>
      <c r="AF409" s="55"/>
      <c r="AG409" s="55"/>
      <c r="AH409" s="55"/>
      <c r="AI409" s="6"/>
      <c r="AJ409" s="6"/>
      <c r="AK409" s="6"/>
      <c r="AN409" s="6"/>
      <c r="AQ409" s="19"/>
    </row>
    <row r="410" spans="3:43" s="22" customFormat="1" ht="15">
      <c r="C410" s="6"/>
      <c r="E410" s="19"/>
      <c r="G410" s="6"/>
      <c r="H410" s="6"/>
      <c r="I410" s="6"/>
      <c r="J410" s="10"/>
      <c r="K410" s="11"/>
      <c r="L410" s="6"/>
      <c r="M410" s="13"/>
      <c r="N410" s="12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10"/>
      <c r="AD410" s="12"/>
      <c r="AE410" s="6"/>
      <c r="AF410" s="55"/>
      <c r="AG410" s="55"/>
      <c r="AH410" s="55"/>
      <c r="AI410" s="6"/>
      <c r="AJ410" s="6"/>
      <c r="AK410" s="6"/>
      <c r="AN410" s="6"/>
      <c r="AQ410" s="19"/>
    </row>
    <row r="411" spans="3:43" s="22" customFormat="1" ht="15">
      <c r="C411" s="6"/>
      <c r="E411" s="19"/>
      <c r="G411" s="6"/>
      <c r="H411" s="6"/>
      <c r="I411" s="6"/>
      <c r="J411" s="10"/>
      <c r="K411" s="11"/>
      <c r="L411" s="6"/>
      <c r="M411" s="13"/>
      <c r="N411" s="12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10"/>
      <c r="AD411" s="12"/>
      <c r="AE411" s="6"/>
      <c r="AF411" s="55"/>
      <c r="AG411" s="55"/>
      <c r="AH411" s="55"/>
      <c r="AI411" s="6"/>
      <c r="AJ411" s="6"/>
      <c r="AK411" s="6"/>
      <c r="AN411" s="6"/>
      <c r="AQ411" s="19"/>
    </row>
    <row r="412" spans="3:43" s="22" customFormat="1" ht="15">
      <c r="C412" s="6"/>
      <c r="E412" s="19"/>
      <c r="G412" s="6"/>
      <c r="H412" s="6"/>
      <c r="I412" s="6"/>
      <c r="J412" s="10"/>
      <c r="K412" s="11"/>
      <c r="L412" s="6"/>
      <c r="M412" s="13"/>
      <c r="N412" s="12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10"/>
      <c r="AD412" s="12"/>
      <c r="AE412" s="6"/>
      <c r="AF412" s="55"/>
      <c r="AG412" s="55"/>
      <c r="AH412" s="55"/>
      <c r="AI412" s="6"/>
      <c r="AJ412" s="6"/>
      <c r="AK412" s="6"/>
      <c r="AN412" s="6"/>
      <c r="AQ412" s="19"/>
    </row>
    <row r="413" spans="3:43" s="22" customFormat="1" ht="15">
      <c r="C413" s="6"/>
      <c r="E413" s="19"/>
      <c r="G413" s="6"/>
      <c r="H413" s="6"/>
      <c r="I413" s="6"/>
      <c r="J413" s="10"/>
      <c r="K413" s="11"/>
      <c r="L413" s="6"/>
      <c r="M413" s="13"/>
      <c r="N413" s="12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10"/>
      <c r="AD413" s="12"/>
      <c r="AE413" s="6"/>
      <c r="AF413" s="55"/>
      <c r="AG413" s="55"/>
      <c r="AH413" s="55"/>
      <c r="AI413" s="6"/>
      <c r="AJ413" s="6"/>
      <c r="AK413" s="6"/>
      <c r="AN413" s="6"/>
      <c r="AQ413" s="19"/>
    </row>
    <row r="414" spans="3:43" s="22" customFormat="1" ht="15">
      <c r="C414" s="6"/>
      <c r="E414" s="19"/>
      <c r="G414" s="6"/>
      <c r="H414" s="6"/>
      <c r="I414" s="6"/>
      <c r="J414" s="10"/>
      <c r="K414" s="11"/>
      <c r="L414" s="6"/>
      <c r="M414" s="13"/>
      <c r="N414" s="12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10"/>
      <c r="AD414" s="12"/>
      <c r="AE414" s="6"/>
      <c r="AF414" s="55"/>
      <c r="AG414" s="55"/>
      <c r="AH414" s="55"/>
      <c r="AI414" s="6"/>
      <c r="AJ414" s="6"/>
      <c r="AK414" s="6"/>
      <c r="AN414" s="6"/>
      <c r="AQ414" s="19"/>
    </row>
    <row r="415" spans="3:43" s="22" customFormat="1" ht="15">
      <c r="C415" s="6"/>
      <c r="E415" s="19"/>
      <c r="G415" s="6"/>
      <c r="H415" s="6"/>
      <c r="I415" s="6"/>
      <c r="J415" s="10"/>
      <c r="K415" s="11"/>
      <c r="L415" s="6"/>
      <c r="M415" s="13"/>
      <c r="N415" s="12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10"/>
      <c r="AD415" s="12"/>
      <c r="AE415" s="6"/>
      <c r="AF415" s="55"/>
      <c r="AG415" s="55"/>
      <c r="AH415" s="55"/>
      <c r="AI415" s="6"/>
      <c r="AJ415" s="6"/>
      <c r="AK415" s="6"/>
      <c r="AN415" s="6"/>
      <c r="AQ415" s="19"/>
    </row>
    <row r="416" spans="3:43" s="22" customFormat="1" ht="15">
      <c r="C416" s="6"/>
      <c r="E416" s="19"/>
      <c r="G416" s="6"/>
      <c r="H416" s="6"/>
      <c r="I416" s="6"/>
      <c r="J416" s="10"/>
      <c r="K416" s="11"/>
      <c r="L416" s="6"/>
      <c r="M416" s="13"/>
      <c r="N416" s="12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10"/>
      <c r="AD416" s="12"/>
      <c r="AE416" s="6"/>
      <c r="AF416" s="55"/>
      <c r="AG416" s="55"/>
      <c r="AH416" s="55"/>
      <c r="AI416" s="6"/>
      <c r="AJ416" s="6"/>
      <c r="AK416" s="6"/>
      <c r="AN416" s="6"/>
      <c r="AQ416" s="19"/>
    </row>
    <row r="417" spans="3:43" s="22" customFormat="1" ht="15">
      <c r="C417" s="6"/>
      <c r="E417" s="19"/>
      <c r="G417" s="6"/>
      <c r="H417" s="6"/>
      <c r="I417" s="6"/>
      <c r="J417" s="10"/>
      <c r="K417" s="11"/>
      <c r="L417" s="6"/>
      <c r="M417" s="13"/>
      <c r="N417" s="12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10"/>
      <c r="AD417" s="12"/>
      <c r="AE417" s="6"/>
      <c r="AF417" s="55"/>
      <c r="AG417" s="55"/>
      <c r="AH417" s="55"/>
      <c r="AI417" s="6"/>
      <c r="AJ417" s="6"/>
      <c r="AK417" s="6"/>
      <c r="AN417" s="6"/>
      <c r="AQ417" s="19"/>
    </row>
    <row r="418" spans="3:43" s="22" customFormat="1" ht="15">
      <c r="C418" s="6"/>
      <c r="E418" s="19"/>
      <c r="G418" s="6"/>
      <c r="H418" s="6"/>
      <c r="I418" s="6"/>
      <c r="J418" s="10"/>
      <c r="K418" s="11"/>
      <c r="L418" s="6"/>
      <c r="M418" s="13"/>
      <c r="N418" s="12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10"/>
      <c r="AD418" s="12"/>
      <c r="AE418" s="6"/>
      <c r="AF418" s="55"/>
      <c r="AG418" s="55"/>
      <c r="AH418" s="55"/>
      <c r="AI418" s="6"/>
      <c r="AJ418" s="6"/>
      <c r="AK418" s="6"/>
      <c r="AN418" s="6"/>
      <c r="AQ418" s="19"/>
    </row>
    <row r="419" spans="3:43" s="22" customFormat="1" ht="15">
      <c r="C419" s="6"/>
      <c r="E419" s="19"/>
      <c r="G419" s="6"/>
      <c r="H419" s="6"/>
      <c r="I419" s="6"/>
      <c r="J419" s="10"/>
      <c r="K419" s="11"/>
      <c r="L419" s="6"/>
      <c r="M419" s="13"/>
      <c r="N419" s="12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10"/>
      <c r="AD419" s="12"/>
      <c r="AE419" s="6"/>
      <c r="AF419" s="55"/>
      <c r="AG419" s="55"/>
      <c r="AH419" s="55"/>
      <c r="AI419" s="6"/>
      <c r="AJ419" s="6"/>
      <c r="AK419" s="6"/>
      <c r="AN419" s="6"/>
      <c r="AQ419" s="19"/>
    </row>
    <row r="420" spans="3:43" s="22" customFormat="1" ht="15">
      <c r="C420" s="6"/>
      <c r="E420" s="19"/>
      <c r="G420" s="6"/>
      <c r="H420" s="6"/>
      <c r="I420" s="6"/>
      <c r="J420" s="10"/>
      <c r="K420" s="11"/>
      <c r="L420" s="6"/>
      <c r="M420" s="13"/>
      <c r="N420" s="12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10"/>
      <c r="AD420" s="12"/>
      <c r="AE420" s="6"/>
      <c r="AF420" s="55"/>
      <c r="AG420" s="55"/>
      <c r="AH420" s="55"/>
      <c r="AI420" s="6"/>
      <c r="AJ420" s="6"/>
      <c r="AK420" s="6"/>
      <c r="AN420" s="6"/>
      <c r="AQ420" s="19"/>
    </row>
    <row r="421" spans="3:43" s="22" customFormat="1" ht="15">
      <c r="C421" s="6"/>
      <c r="E421" s="19"/>
      <c r="G421" s="6"/>
      <c r="H421" s="6"/>
      <c r="I421" s="6"/>
      <c r="J421" s="10"/>
      <c r="K421" s="11"/>
      <c r="L421" s="6"/>
      <c r="M421" s="13"/>
      <c r="N421" s="12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10"/>
      <c r="AD421" s="12"/>
      <c r="AE421" s="6"/>
      <c r="AF421" s="55"/>
      <c r="AG421" s="55"/>
      <c r="AH421" s="55"/>
      <c r="AI421" s="6"/>
      <c r="AJ421" s="6"/>
      <c r="AK421" s="6"/>
      <c r="AN421" s="6"/>
      <c r="AQ421" s="19"/>
    </row>
    <row r="422" spans="3:43" s="22" customFormat="1" ht="15">
      <c r="C422" s="6"/>
      <c r="E422" s="19"/>
      <c r="G422" s="6"/>
      <c r="H422" s="6"/>
      <c r="I422" s="6"/>
      <c r="J422" s="10"/>
      <c r="K422" s="11"/>
      <c r="L422" s="6"/>
      <c r="M422" s="13"/>
      <c r="N422" s="12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10"/>
      <c r="AD422" s="12"/>
      <c r="AE422" s="6"/>
      <c r="AF422" s="55"/>
      <c r="AG422" s="55"/>
      <c r="AH422" s="55"/>
      <c r="AI422" s="6"/>
      <c r="AJ422" s="6"/>
      <c r="AK422" s="6"/>
      <c r="AN422" s="6"/>
      <c r="AQ422" s="19"/>
    </row>
    <row r="423" spans="3:43" s="22" customFormat="1" ht="15">
      <c r="C423" s="6"/>
      <c r="E423" s="19"/>
      <c r="G423" s="6"/>
      <c r="H423" s="6"/>
      <c r="I423" s="6"/>
      <c r="J423" s="10"/>
      <c r="K423" s="11"/>
      <c r="L423" s="6"/>
      <c r="M423" s="13"/>
      <c r="N423" s="12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10"/>
      <c r="AD423" s="12"/>
      <c r="AE423" s="6"/>
      <c r="AF423" s="55"/>
      <c r="AG423" s="55"/>
      <c r="AH423" s="55"/>
      <c r="AI423" s="6"/>
      <c r="AJ423" s="6"/>
      <c r="AK423" s="6"/>
      <c r="AN423" s="6"/>
      <c r="AQ423" s="19"/>
    </row>
    <row r="424" spans="3:43" s="22" customFormat="1" ht="15">
      <c r="C424" s="6"/>
      <c r="E424" s="19"/>
      <c r="G424" s="6"/>
      <c r="H424" s="6"/>
      <c r="I424" s="6"/>
      <c r="J424" s="10"/>
      <c r="K424" s="11"/>
      <c r="L424" s="6"/>
      <c r="M424" s="13"/>
      <c r="N424" s="12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10"/>
      <c r="AD424" s="12"/>
      <c r="AE424" s="6"/>
      <c r="AF424" s="55"/>
      <c r="AG424" s="55"/>
      <c r="AH424" s="55"/>
      <c r="AI424" s="6"/>
      <c r="AJ424" s="6"/>
      <c r="AK424" s="6"/>
      <c r="AN424" s="6"/>
      <c r="AQ424" s="19"/>
    </row>
    <row r="425" spans="3:43" s="22" customFormat="1" ht="15">
      <c r="C425" s="6"/>
      <c r="E425" s="19"/>
      <c r="G425" s="6"/>
      <c r="H425" s="6"/>
      <c r="I425" s="6"/>
      <c r="J425" s="10"/>
      <c r="K425" s="11"/>
      <c r="L425" s="6"/>
      <c r="M425" s="13"/>
      <c r="N425" s="12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10"/>
      <c r="AD425" s="12"/>
      <c r="AE425" s="6"/>
      <c r="AF425" s="55"/>
      <c r="AG425" s="55"/>
      <c r="AH425" s="55"/>
      <c r="AI425" s="6"/>
      <c r="AJ425" s="6"/>
      <c r="AK425" s="6"/>
      <c r="AN425" s="6"/>
      <c r="AQ425" s="19"/>
    </row>
    <row r="426" spans="3:43" s="22" customFormat="1" ht="15">
      <c r="C426" s="6"/>
      <c r="E426" s="19"/>
      <c r="G426" s="6"/>
      <c r="H426" s="6"/>
      <c r="I426" s="6"/>
      <c r="J426" s="10"/>
      <c r="K426" s="11"/>
      <c r="L426" s="6"/>
      <c r="M426" s="13"/>
      <c r="N426" s="12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10"/>
      <c r="AD426" s="12"/>
      <c r="AE426" s="6"/>
      <c r="AF426" s="55"/>
      <c r="AG426" s="55"/>
      <c r="AH426" s="55"/>
      <c r="AI426" s="6"/>
      <c r="AJ426" s="6"/>
      <c r="AK426" s="6"/>
      <c r="AN426" s="6"/>
      <c r="AQ426" s="19"/>
    </row>
    <row r="427" spans="3:43" s="22" customFormat="1" ht="15">
      <c r="C427" s="6"/>
      <c r="E427" s="19"/>
      <c r="G427" s="6"/>
      <c r="H427" s="6"/>
      <c r="I427" s="6"/>
      <c r="J427" s="10"/>
      <c r="K427" s="11"/>
      <c r="L427" s="6"/>
      <c r="M427" s="13"/>
      <c r="N427" s="12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10"/>
      <c r="AD427" s="12"/>
      <c r="AE427" s="6"/>
      <c r="AF427" s="55"/>
      <c r="AG427" s="55"/>
      <c r="AH427" s="55"/>
      <c r="AI427" s="6"/>
      <c r="AJ427" s="6"/>
      <c r="AK427" s="6"/>
      <c r="AN427" s="6"/>
      <c r="AQ427" s="19"/>
    </row>
    <row r="428" spans="3:43" s="22" customFormat="1" ht="15">
      <c r="C428" s="6"/>
      <c r="E428" s="19"/>
      <c r="G428" s="6"/>
      <c r="H428" s="6"/>
      <c r="I428" s="6"/>
      <c r="J428" s="10"/>
      <c r="K428" s="11"/>
      <c r="L428" s="6"/>
      <c r="M428" s="13"/>
      <c r="N428" s="12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10"/>
      <c r="AD428" s="12"/>
      <c r="AE428" s="6"/>
      <c r="AF428" s="55"/>
      <c r="AG428" s="55"/>
      <c r="AH428" s="55"/>
      <c r="AI428" s="6"/>
      <c r="AJ428" s="6"/>
      <c r="AK428" s="6"/>
      <c r="AN428" s="6"/>
      <c r="AQ428" s="19"/>
    </row>
    <row r="429" spans="3:43" s="22" customFormat="1" ht="15">
      <c r="C429" s="6"/>
      <c r="E429" s="19"/>
      <c r="G429" s="6"/>
      <c r="H429" s="6"/>
      <c r="I429" s="6"/>
      <c r="J429" s="10"/>
      <c r="K429" s="11"/>
      <c r="L429" s="6"/>
      <c r="M429" s="13"/>
      <c r="N429" s="12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10"/>
      <c r="AD429" s="12"/>
      <c r="AE429" s="6"/>
      <c r="AF429" s="55"/>
      <c r="AG429" s="55"/>
      <c r="AH429" s="55"/>
      <c r="AI429" s="6"/>
      <c r="AJ429" s="6"/>
      <c r="AK429" s="6"/>
      <c r="AN429" s="6"/>
      <c r="AQ429" s="19"/>
    </row>
    <row r="430" spans="3:43" s="22" customFormat="1" ht="15">
      <c r="C430" s="6"/>
      <c r="E430" s="19"/>
      <c r="G430" s="6"/>
      <c r="H430" s="6"/>
      <c r="I430" s="6"/>
      <c r="J430" s="10"/>
      <c r="K430" s="11"/>
      <c r="L430" s="6"/>
      <c r="M430" s="13"/>
      <c r="N430" s="12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10"/>
      <c r="AD430" s="12"/>
      <c r="AE430" s="6"/>
      <c r="AF430" s="55"/>
      <c r="AG430" s="55"/>
      <c r="AH430" s="55"/>
      <c r="AI430" s="6"/>
      <c r="AJ430" s="6"/>
      <c r="AK430" s="6"/>
      <c r="AN430" s="6"/>
      <c r="AQ430" s="19"/>
    </row>
    <row r="431" spans="3:43" s="22" customFormat="1" ht="15">
      <c r="C431" s="6"/>
      <c r="E431" s="19"/>
      <c r="G431" s="6"/>
      <c r="H431" s="6"/>
      <c r="I431" s="6"/>
      <c r="J431" s="10"/>
      <c r="K431" s="11"/>
      <c r="L431" s="6"/>
      <c r="M431" s="13"/>
      <c r="N431" s="12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10"/>
      <c r="AD431" s="12"/>
      <c r="AE431" s="6"/>
      <c r="AF431" s="55"/>
      <c r="AG431" s="55"/>
      <c r="AH431" s="55"/>
      <c r="AI431" s="6"/>
      <c r="AJ431" s="6"/>
      <c r="AK431" s="6"/>
      <c r="AN431" s="6"/>
      <c r="AQ431" s="19"/>
    </row>
    <row r="432" spans="3:43" s="22" customFormat="1" ht="15">
      <c r="C432" s="6"/>
      <c r="E432" s="19"/>
      <c r="G432" s="6"/>
      <c r="H432" s="6"/>
      <c r="I432" s="6"/>
      <c r="J432" s="10"/>
      <c r="K432" s="11"/>
      <c r="L432" s="6"/>
      <c r="M432" s="13"/>
      <c r="N432" s="12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10"/>
      <c r="AD432" s="12"/>
      <c r="AE432" s="6"/>
      <c r="AF432" s="55"/>
      <c r="AG432" s="55"/>
      <c r="AH432" s="55"/>
      <c r="AI432" s="6"/>
      <c r="AJ432" s="6"/>
      <c r="AK432" s="6"/>
      <c r="AN432" s="6"/>
      <c r="AQ432" s="19"/>
    </row>
    <row r="433" spans="3:43" s="22" customFormat="1" ht="15">
      <c r="C433" s="6"/>
      <c r="E433" s="19"/>
      <c r="G433" s="6"/>
      <c r="H433" s="6"/>
      <c r="I433" s="6"/>
      <c r="J433" s="10"/>
      <c r="K433" s="11"/>
      <c r="L433" s="6"/>
      <c r="M433" s="13"/>
      <c r="N433" s="12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10"/>
      <c r="AD433" s="12"/>
      <c r="AE433" s="6"/>
      <c r="AF433" s="55"/>
      <c r="AG433" s="55"/>
      <c r="AH433" s="55"/>
      <c r="AI433" s="6"/>
      <c r="AJ433" s="6"/>
      <c r="AK433" s="6"/>
      <c r="AN433" s="6"/>
      <c r="AQ433" s="19"/>
    </row>
    <row r="434" spans="3:43" s="22" customFormat="1" ht="15">
      <c r="C434" s="6"/>
      <c r="E434" s="19"/>
      <c r="G434" s="6"/>
      <c r="H434" s="6"/>
      <c r="I434" s="6"/>
      <c r="J434" s="10"/>
      <c r="K434" s="11"/>
      <c r="L434" s="6"/>
      <c r="M434" s="13"/>
      <c r="N434" s="12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10"/>
      <c r="AD434" s="12"/>
      <c r="AE434" s="6"/>
      <c r="AF434" s="55"/>
      <c r="AG434" s="55"/>
      <c r="AH434" s="55"/>
      <c r="AI434" s="6"/>
      <c r="AJ434" s="6"/>
      <c r="AK434" s="6"/>
      <c r="AN434" s="6"/>
      <c r="AQ434" s="19"/>
    </row>
    <row r="435" spans="3:43" s="22" customFormat="1" ht="15">
      <c r="C435" s="6"/>
      <c r="E435" s="19"/>
      <c r="G435" s="6"/>
      <c r="H435" s="6"/>
      <c r="I435" s="6"/>
      <c r="J435" s="10"/>
      <c r="K435" s="11"/>
      <c r="L435" s="6"/>
      <c r="M435" s="13"/>
      <c r="N435" s="12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10"/>
      <c r="AD435" s="12"/>
      <c r="AE435" s="6"/>
      <c r="AF435" s="55"/>
      <c r="AG435" s="55"/>
      <c r="AH435" s="55"/>
      <c r="AI435" s="6"/>
      <c r="AJ435" s="6"/>
      <c r="AK435" s="6"/>
      <c r="AN435" s="6"/>
      <c r="AQ435" s="19"/>
    </row>
    <row r="436" spans="3:43" s="22" customFormat="1" ht="15">
      <c r="C436" s="6"/>
      <c r="E436" s="19"/>
      <c r="G436" s="6"/>
      <c r="H436" s="6"/>
      <c r="I436" s="6"/>
      <c r="J436" s="10"/>
      <c r="K436" s="11"/>
      <c r="L436" s="6"/>
      <c r="M436" s="13"/>
      <c r="N436" s="12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10"/>
      <c r="AD436" s="12"/>
      <c r="AE436" s="6"/>
      <c r="AF436" s="55"/>
      <c r="AG436" s="55"/>
      <c r="AH436" s="55"/>
      <c r="AI436" s="6"/>
      <c r="AJ436" s="6"/>
      <c r="AK436" s="6"/>
      <c r="AN436" s="6"/>
      <c r="AQ436" s="19"/>
    </row>
    <row r="437" spans="3:43" s="22" customFormat="1" ht="15">
      <c r="C437" s="6"/>
      <c r="E437" s="19"/>
      <c r="G437" s="6"/>
      <c r="H437" s="6"/>
      <c r="I437" s="6"/>
      <c r="J437" s="10"/>
      <c r="K437" s="11"/>
      <c r="L437" s="6"/>
      <c r="M437" s="13"/>
      <c r="N437" s="12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10"/>
      <c r="AD437" s="12"/>
      <c r="AE437" s="6"/>
      <c r="AF437" s="55"/>
      <c r="AG437" s="55"/>
      <c r="AH437" s="55"/>
      <c r="AI437" s="6"/>
      <c r="AJ437" s="6"/>
      <c r="AK437" s="6"/>
      <c r="AN437" s="6"/>
      <c r="AQ437" s="19"/>
    </row>
    <row r="438" spans="3:43" s="22" customFormat="1" ht="15">
      <c r="C438" s="6"/>
      <c r="E438" s="19"/>
      <c r="G438" s="6"/>
      <c r="H438" s="6"/>
      <c r="I438" s="6"/>
      <c r="J438" s="10"/>
      <c r="K438" s="11"/>
      <c r="L438" s="6"/>
      <c r="M438" s="13"/>
      <c r="N438" s="12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10"/>
      <c r="AD438" s="12"/>
      <c r="AE438" s="6"/>
      <c r="AF438" s="55"/>
      <c r="AG438" s="55"/>
      <c r="AH438" s="55"/>
      <c r="AI438" s="6"/>
      <c r="AJ438" s="6"/>
      <c r="AK438" s="6"/>
      <c r="AN438" s="6"/>
      <c r="AQ438" s="19"/>
    </row>
    <row r="439" spans="3:43" s="22" customFormat="1" ht="15">
      <c r="C439" s="6"/>
      <c r="E439" s="19"/>
      <c r="G439" s="6"/>
      <c r="H439" s="6"/>
      <c r="I439" s="6"/>
      <c r="J439" s="10"/>
      <c r="K439" s="11"/>
      <c r="L439" s="6"/>
      <c r="M439" s="13"/>
      <c r="N439" s="12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10"/>
      <c r="AD439" s="12"/>
      <c r="AE439" s="6"/>
      <c r="AF439" s="55"/>
      <c r="AG439" s="55"/>
      <c r="AH439" s="55"/>
      <c r="AI439" s="6"/>
      <c r="AJ439" s="6"/>
      <c r="AK439" s="6"/>
      <c r="AN439" s="6"/>
      <c r="AQ439" s="19"/>
    </row>
    <row r="440" spans="3:43" s="22" customFormat="1" ht="15">
      <c r="C440" s="6"/>
      <c r="E440" s="19"/>
      <c r="G440" s="6"/>
      <c r="H440" s="6"/>
      <c r="I440" s="6"/>
      <c r="J440" s="10"/>
      <c r="K440" s="11"/>
      <c r="L440" s="6"/>
      <c r="M440" s="13"/>
      <c r="N440" s="12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10"/>
      <c r="AD440" s="12"/>
      <c r="AE440" s="6"/>
      <c r="AF440" s="55"/>
      <c r="AG440" s="55"/>
      <c r="AH440" s="55"/>
      <c r="AI440" s="6"/>
      <c r="AJ440" s="6"/>
      <c r="AK440" s="6"/>
      <c r="AN440" s="6"/>
      <c r="AQ440" s="19"/>
    </row>
    <row r="441" spans="3:43" s="22" customFormat="1" ht="15">
      <c r="C441" s="6"/>
      <c r="E441" s="19"/>
      <c r="G441" s="6"/>
      <c r="H441" s="6"/>
      <c r="I441" s="6"/>
      <c r="J441" s="10"/>
      <c r="K441" s="11"/>
      <c r="L441" s="6"/>
      <c r="M441" s="13"/>
      <c r="N441" s="12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10"/>
      <c r="AD441" s="12"/>
      <c r="AE441" s="6"/>
      <c r="AF441" s="55"/>
      <c r="AG441" s="55"/>
      <c r="AH441" s="55"/>
      <c r="AI441" s="6"/>
      <c r="AJ441" s="6"/>
      <c r="AK441" s="6"/>
      <c r="AN441" s="6"/>
      <c r="AQ441" s="19"/>
    </row>
    <row r="442" spans="3:43" s="22" customFormat="1" ht="15">
      <c r="C442" s="6"/>
      <c r="E442" s="19"/>
      <c r="G442" s="6"/>
      <c r="H442" s="6"/>
      <c r="I442" s="6"/>
      <c r="J442" s="10"/>
      <c r="K442" s="11"/>
      <c r="L442" s="6"/>
      <c r="M442" s="13"/>
      <c r="N442" s="12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10"/>
      <c r="AD442" s="12"/>
      <c r="AE442" s="6"/>
      <c r="AF442" s="55"/>
      <c r="AG442" s="55"/>
      <c r="AH442" s="55"/>
      <c r="AI442" s="6"/>
      <c r="AJ442" s="6"/>
      <c r="AK442" s="6"/>
      <c r="AN442" s="6"/>
      <c r="AQ442" s="19"/>
    </row>
    <row r="443" spans="3:43" s="22" customFormat="1" ht="15">
      <c r="C443" s="6"/>
      <c r="E443" s="19"/>
      <c r="G443" s="6"/>
      <c r="H443" s="6"/>
      <c r="I443" s="6"/>
      <c r="J443" s="10"/>
      <c r="K443" s="11"/>
      <c r="L443" s="6"/>
      <c r="M443" s="13"/>
      <c r="N443" s="12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10"/>
      <c r="AD443" s="12"/>
      <c r="AE443" s="6"/>
      <c r="AF443" s="55"/>
      <c r="AG443" s="55"/>
      <c r="AH443" s="55"/>
      <c r="AI443" s="6"/>
      <c r="AJ443" s="6"/>
      <c r="AK443" s="6"/>
      <c r="AN443" s="6"/>
      <c r="AQ443" s="19"/>
    </row>
    <row r="444" spans="3:43" s="22" customFormat="1" ht="15">
      <c r="C444" s="6"/>
      <c r="E444" s="19"/>
      <c r="G444" s="6"/>
      <c r="H444" s="6"/>
      <c r="I444" s="6"/>
      <c r="J444" s="10"/>
      <c r="K444" s="11"/>
      <c r="L444" s="6"/>
      <c r="M444" s="13"/>
      <c r="N444" s="12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10"/>
      <c r="AD444" s="12"/>
      <c r="AE444" s="6"/>
      <c r="AF444" s="55"/>
      <c r="AG444" s="55"/>
      <c r="AH444" s="55"/>
      <c r="AI444" s="6"/>
      <c r="AJ444" s="6"/>
      <c r="AK444" s="6"/>
      <c r="AN444" s="6"/>
      <c r="AQ444" s="19"/>
    </row>
    <row r="445" spans="3:43" s="22" customFormat="1" ht="15">
      <c r="C445" s="6"/>
      <c r="E445" s="19"/>
      <c r="G445" s="6"/>
      <c r="H445" s="6"/>
      <c r="I445" s="6"/>
      <c r="J445" s="10"/>
      <c r="K445" s="11"/>
      <c r="L445" s="6"/>
      <c r="M445" s="13"/>
      <c r="N445" s="12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10"/>
      <c r="AD445" s="12"/>
      <c r="AE445" s="6"/>
      <c r="AF445" s="55"/>
      <c r="AG445" s="55"/>
      <c r="AH445" s="55"/>
      <c r="AI445" s="6"/>
      <c r="AJ445" s="6"/>
      <c r="AK445" s="6"/>
      <c r="AN445" s="6"/>
      <c r="AQ445" s="19"/>
    </row>
    <row r="446" spans="3:43" s="22" customFormat="1" ht="15">
      <c r="C446" s="6"/>
      <c r="E446" s="19"/>
      <c r="G446" s="6"/>
      <c r="H446" s="6"/>
      <c r="I446" s="6"/>
      <c r="J446" s="10"/>
      <c r="K446" s="11"/>
      <c r="L446" s="6"/>
      <c r="M446" s="13"/>
      <c r="N446" s="12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10"/>
      <c r="AD446" s="12"/>
      <c r="AE446" s="6"/>
      <c r="AF446" s="55"/>
      <c r="AG446" s="55"/>
      <c r="AH446" s="55"/>
      <c r="AI446" s="6"/>
      <c r="AJ446" s="6"/>
      <c r="AK446" s="6"/>
      <c r="AN446" s="6"/>
      <c r="AQ446" s="19"/>
    </row>
    <row r="447" spans="3:43" s="22" customFormat="1" ht="15">
      <c r="C447" s="6"/>
      <c r="E447" s="19"/>
      <c r="G447" s="6"/>
      <c r="H447" s="6"/>
      <c r="I447" s="6"/>
      <c r="J447" s="10"/>
      <c r="K447" s="11"/>
      <c r="L447" s="6"/>
      <c r="M447" s="13"/>
      <c r="N447" s="12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10"/>
      <c r="AD447" s="12"/>
      <c r="AE447" s="6"/>
      <c r="AF447" s="55"/>
      <c r="AG447" s="55"/>
      <c r="AH447" s="55"/>
      <c r="AI447" s="6"/>
      <c r="AJ447" s="6"/>
      <c r="AK447" s="6"/>
      <c r="AN447" s="6"/>
      <c r="AQ447" s="19"/>
    </row>
    <row r="448" spans="3:43" s="22" customFormat="1" ht="15">
      <c r="C448" s="6"/>
      <c r="E448" s="19"/>
      <c r="G448" s="6"/>
      <c r="H448" s="6"/>
      <c r="I448" s="6"/>
      <c r="J448" s="10"/>
      <c r="K448" s="11"/>
      <c r="L448" s="6"/>
      <c r="M448" s="13"/>
      <c r="N448" s="12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10"/>
      <c r="AD448" s="12"/>
      <c r="AE448" s="6"/>
      <c r="AF448" s="55"/>
      <c r="AG448" s="55"/>
      <c r="AH448" s="55"/>
      <c r="AI448" s="6"/>
      <c r="AJ448" s="6"/>
      <c r="AK448" s="6"/>
      <c r="AN448" s="6"/>
      <c r="AQ448" s="19"/>
    </row>
    <row r="449" spans="3:43" s="22" customFormat="1" ht="15">
      <c r="C449" s="6"/>
      <c r="E449" s="19"/>
      <c r="G449" s="6"/>
      <c r="H449" s="6"/>
      <c r="I449" s="6"/>
      <c r="J449" s="10"/>
      <c r="K449" s="11"/>
      <c r="L449" s="6"/>
      <c r="M449" s="13"/>
      <c r="N449" s="12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10"/>
      <c r="AD449" s="12"/>
      <c r="AE449" s="6"/>
      <c r="AF449" s="55"/>
      <c r="AG449" s="55"/>
      <c r="AH449" s="55"/>
      <c r="AI449" s="6"/>
      <c r="AJ449" s="6"/>
      <c r="AK449" s="6"/>
      <c r="AN449" s="6"/>
      <c r="AQ449" s="19"/>
    </row>
    <row r="450" spans="3:43" s="22" customFormat="1" ht="15">
      <c r="C450" s="6"/>
      <c r="E450" s="19"/>
      <c r="G450" s="6"/>
      <c r="H450" s="6"/>
      <c r="I450" s="6"/>
      <c r="J450" s="10"/>
      <c r="K450" s="11"/>
      <c r="L450" s="6"/>
      <c r="M450" s="13"/>
      <c r="N450" s="12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10"/>
      <c r="AD450" s="12"/>
      <c r="AE450" s="6"/>
      <c r="AF450" s="55"/>
      <c r="AG450" s="55"/>
      <c r="AH450" s="55"/>
      <c r="AI450" s="6"/>
      <c r="AJ450" s="6"/>
      <c r="AK450" s="6"/>
      <c r="AN450" s="6"/>
      <c r="AQ450" s="19"/>
    </row>
    <row r="451" spans="3:43" s="22" customFormat="1" ht="15">
      <c r="C451" s="6"/>
      <c r="E451" s="19"/>
      <c r="G451" s="6"/>
      <c r="H451" s="6"/>
      <c r="I451" s="6"/>
      <c r="J451" s="10"/>
      <c r="K451" s="11"/>
      <c r="L451" s="6"/>
      <c r="M451" s="13"/>
      <c r="N451" s="12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10"/>
      <c r="AD451" s="12"/>
      <c r="AE451" s="6"/>
      <c r="AF451" s="55"/>
      <c r="AG451" s="55"/>
      <c r="AH451" s="55"/>
      <c r="AI451" s="6"/>
      <c r="AJ451" s="6"/>
      <c r="AK451" s="6"/>
      <c r="AN451" s="6"/>
      <c r="AQ451" s="19"/>
    </row>
    <row r="452" spans="3:43" s="22" customFormat="1" ht="15">
      <c r="C452" s="6"/>
      <c r="E452" s="19"/>
      <c r="G452" s="6"/>
      <c r="H452" s="6"/>
      <c r="I452" s="6"/>
      <c r="J452" s="10"/>
      <c r="K452" s="11"/>
      <c r="L452" s="6"/>
      <c r="M452" s="13"/>
      <c r="N452" s="12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10"/>
      <c r="AD452" s="12"/>
      <c r="AE452" s="6"/>
      <c r="AF452" s="55"/>
      <c r="AG452" s="55"/>
      <c r="AH452" s="55"/>
      <c r="AI452" s="6"/>
      <c r="AJ452" s="6"/>
      <c r="AK452" s="6"/>
      <c r="AN452" s="6"/>
      <c r="AQ452" s="19"/>
    </row>
    <row r="453" spans="3:43" s="22" customFormat="1" ht="15">
      <c r="C453" s="6"/>
      <c r="E453" s="19"/>
      <c r="G453" s="6"/>
      <c r="H453" s="6"/>
      <c r="I453" s="6"/>
      <c r="J453" s="10"/>
      <c r="K453" s="11"/>
      <c r="L453" s="6"/>
      <c r="M453" s="13"/>
      <c r="N453" s="12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10"/>
      <c r="AD453" s="12"/>
      <c r="AE453" s="6"/>
      <c r="AF453" s="55"/>
      <c r="AG453" s="55"/>
      <c r="AH453" s="55"/>
      <c r="AI453" s="6"/>
      <c r="AJ453" s="6"/>
      <c r="AK453" s="6"/>
      <c r="AN453" s="6"/>
      <c r="AQ453" s="19"/>
    </row>
    <row r="454" spans="3:43" s="22" customFormat="1" ht="15">
      <c r="C454" s="6"/>
      <c r="E454" s="19"/>
      <c r="G454" s="6"/>
      <c r="H454" s="6"/>
      <c r="I454" s="6"/>
      <c r="J454" s="10"/>
      <c r="K454" s="11"/>
      <c r="L454" s="6"/>
      <c r="M454" s="13"/>
      <c r="N454" s="12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10"/>
      <c r="AD454" s="12"/>
      <c r="AE454" s="6"/>
      <c r="AF454" s="55"/>
      <c r="AG454" s="55"/>
      <c r="AH454" s="55"/>
      <c r="AI454" s="6"/>
      <c r="AJ454" s="6"/>
      <c r="AK454" s="6"/>
      <c r="AN454" s="6"/>
      <c r="AQ454" s="19"/>
    </row>
    <row r="455" spans="3:43" s="22" customFormat="1" ht="15">
      <c r="C455" s="6"/>
      <c r="E455" s="19"/>
      <c r="G455" s="6"/>
      <c r="H455" s="6"/>
      <c r="I455" s="6"/>
      <c r="J455" s="10"/>
      <c r="K455" s="11"/>
      <c r="L455" s="6"/>
      <c r="M455" s="13"/>
      <c r="N455" s="12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10"/>
      <c r="AD455" s="12"/>
      <c r="AE455" s="6"/>
      <c r="AF455" s="55"/>
      <c r="AG455" s="55"/>
      <c r="AH455" s="55"/>
      <c r="AI455" s="6"/>
      <c r="AJ455" s="6"/>
      <c r="AK455" s="6"/>
      <c r="AN455" s="6"/>
      <c r="AQ455" s="19"/>
    </row>
    <row r="456" spans="3:43" s="22" customFormat="1" ht="15">
      <c r="C456" s="6"/>
      <c r="E456" s="19"/>
      <c r="G456" s="6"/>
      <c r="H456" s="6"/>
      <c r="I456" s="6"/>
      <c r="J456" s="10"/>
      <c r="K456" s="11"/>
      <c r="L456" s="6"/>
      <c r="M456" s="13"/>
      <c r="N456" s="12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10"/>
      <c r="AD456" s="12"/>
      <c r="AE456" s="6"/>
      <c r="AF456" s="55"/>
      <c r="AG456" s="55"/>
      <c r="AH456" s="55"/>
      <c r="AI456" s="6"/>
      <c r="AJ456" s="6"/>
      <c r="AK456" s="6"/>
      <c r="AN456" s="6"/>
      <c r="AQ456" s="19"/>
    </row>
    <row r="457" spans="3:43" s="22" customFormat="1" ht="15">
      <c r="C457" s="6"/>
      <c r="E457" s="19"/>
      <c r="G457" s="6"/>
      <c r="H457" s="6"/>
      <c r="I457" s="6"/>
      <c r="J457" s="10"/>
      <c r="K457" s="11"/>
      <c r="L457" s="6"/>
      <c r="M457" s="13"/>
      <c r="N457" s="12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10"/>
      <c r="AD457" s="12"/>
      <c r="AE457" s="6"/>
      <c r="AF457" s="55"/>
      <c r="AG457" s="55"/>
      <c r="AH457" s="55"/>
      <c r="AI457" s="6"/>
      <c r="AJ457" s="6"/>
      <c r="AK457" s="6"/>
      <c r="AN457" s="6"/>
      <c r="AQ457" s="19"/>
    </row>
    <row r="458" spans="3:43" s="22" customFormat="1" ht="15">
      <c r="C458" s="6"/>
      <c r="E458" s="19"/>
      <c r="G458" s="6"/>
      <c r="H458" s="6"/>
      <c r="I458" s="6"/>
      <c r="J458" s="10"/>
      <c r="K458" s="11"/>
      <c r="L458" s="6"/>
      <c r="M458" s="13"/>
      <c r="N458" s="12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10"/>
      <c r="AD458" s="12"/>
      <c r="AE458" s="6"/>
      <c r="AF458" s="55"/>
      <c r="AG458" s="55"/>
      <c r="AH458" s="55"/>
      <c r="AI458" s="6"/>
      <c r="AJ458" s="6"/>
      <c r="AK458" s="6"/>
      <c r="AN458" s="6"/>
      <c r="AQ458" s="19"/>
    </row>
    <row r="459" spans="3:43" s="22" customFormat="1" ht="15">
      <c r="C459" s="6"/>
      <c r="E459" s="19"/>
      <c r="G459" s="6"/>
      <c r="H459" s="6"/>
      <c r="I459" s="6"/>
      <c r="J459" s="10"/>
      <c r="K459" s="11"/>
      <c r="L459" s="6"/>
      <c r="M459" s="13"/>
      <c r="N459" s="12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10"/>
      <c r="AD459" s="12"/>
      <c r="AE459" s="6"/>
      <c r="AF459" s="55"/>
      <c r="AG459" s="55"/>
      <c r="AH459" s="55"/>
      <c r="AI459" s="6"/>
      <c r="AJ459" s="6"/>
      <c r="AK459" s="6"/>
      <c r="AN459" s="6"/>
      <c r="AQ459" s="19"/>
    </row>
    <row r="460" spans="3:43" s="22" customFormat="1" ht="15">
      <c r="C460" s="6"/>
      <c r="E460" s="19"/>
      <c r="G460" s="6"/>
      <c r="H460" s="6"/>
      <c r="I460" s="6"/>
      <c r="J460" s="10"/>
      <c r="K460" s="11"/>
      <c r="L460" s="6"/>
      <c r="M460" s="13"/>
      <c r="N460" s="12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10"/>
      <c r="AD460" s="12"/>
      <c r="AE460" s="6"/>
      <c r="AF460" s="55"/>
      <c r="AG460" s="55"/>
      <c r="AH460" s="55"/>
      <c r="AI460" s="6"/>
      <c r="AJ460" s="6"/>
      <c r="AK460" s="6"/>
      <c r="AN460" s="6"/>
      <c r="AQ460" s="19"/>
    </row>
    <row r="461" spans="3:43" s="22" customFormat="1" ht="15">
      <c r="C461" s="6"/>
      <c r="E461" s="19"/>
      <c r="G461" s="6"/>
      <c r="H461" s="6"/>
      <c r="I461" s="6"/>
      <c r="J461" s="10"/>
      <c r="K461" s="11"/>
      <c r="L461" s="6"/>
      <c r="M461" s="13"/>
      <c r="N461" s="12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10"/>
      <c r="AD461" s="12"/>
      <c r="AE461" s="6"/>
      <c r="AF461" s="55"/>
      <c r="AG461" s="55"/>
      <c r="AH461" s="55"/>
      <c r="AI461" s="6"/>
      <c r="AJ461" s="6"/>
      <c r="AK461" s="6"/>
      <c r="AN461" s="6"/>
      <c r="AQ461" s="19"/>
    </row>
    <row r="462" spans="3:43" s="22" customFormat="1" ht="15">
      <c r="C462" s="6"/>
      <c r="E462" s="19"/>
      <c r="G462" s="6"/>
      <c r="H462" s="6"/>
      <c r="I462" s="6"/>
      <c r="J462" s="10"/>
      <c r="K462" s="11"/>
      <c r="L462" s="6"/>
      <c r="M462" s="13"/>
      <c r="N462" s="12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10"/>
      <c r="AD462" s="12"/>
      <c r="AE462" s="6"/>
      <c r="AF462" s="55"/>
      <c r="AG462" s="55"/>
      <c r="AH462" s="55"/>
      <c r="AI462" s="6"/>
      <c r="AJ462" s="6"/>
      <c r="AK462" s="6"/>
      <c r="AN462" s="6"/>
      <c r="AQ462" s="19"/>
    </row>
    <row r="463" spans="3:43" s="22" customFormat="1" ht="15">
      <c r="C463" s="6"/>
      <c r="E463" s="19"/>
      <c r="G463" s="6"/>
      <c r="H463" s="6"/>
      <c r="I463" s="6"/>
      <c r="J463" s="10"/>
      <c r="K463" s="11"/>
      <c r="L463" s="6"/>
      <c r="M463" s="13"/>
      <c r="N463" s="12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10"/>
      <c r="AD463" s="12"/>
      <c r="AE463" s="6"/>
      <c r="AF463" s="55"/>
      <c r="AG463" s="55"/>
      <c r="AH463" s="55"/>
      <c r="AI463" s="6"/>
      <c r="AJ463" s="6"/>
      <c r="AK463" s="6"/>
      <c r="AN463" s="6"/>
      <c r="AQ463" s="19"/>
    </row>
    <row r="464" spans="3:43" s="22" customFormat="1" ht="15">
      <c r="C464" s="6"/>
      <c r="E464" s="19"/>
      <c r="G464" s="6"/>
      <c r="H464" s="6"/>
      <c r="I464" s="6"/>
      <c r="J464" s="10"/>
      <c r="K464" s="11"/>
      <c r="L464" s="6"/>
      <c r="M464" s="13"/>
      <c r="N464" s="12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10"/>
      <c r="AD464" s="12"/>
      <c r="AE464" s="6"/>
      <c r="AF464" s="55"/>
      <c r="AG464" s="55"/>
      <c r="AH464" s="55"/>
      <c r="AI464" s="6"/>
      <c r="AJ464" s="6"/>
      <c r="AK464" s="6"/>
      <c r="AN464" s="6"/>
      <c r="AQ464" s="19"/>
    </row>
    <row r="465" spans="3:43" s="22" customFormat="1" ht="15">
      <c r="C465" s="6"/>
      <c r="E465" s="19"/>
      <c r="G465" s="6"/>
      <c r="H465" s="6"/>
      <c r="I465" s="6"/>
      <c r="J465" s="10"/>
      <c r="K465" s="11"/>
      <c r="L465" s="6"/>
      <c r="M465" s="13"/>
      <c r="N465" s="12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10"/>
      <c r="AD465" s="12"/>
      <c r="AE465" s="6"/>
      <c r="AF465" s="55"/>
      <c r="AG465" s="55"/>
      <c r="AH465" s="55"/>
      <c r="AI465" s="6"/>
      <c r="AJ465" s="6"/>
      <c r="AK465" s="6"/>
      <c r="AN465" s="6"/>
      <c r="AQ465" s="19"/>
    </row>
    <row r="466" spans="3:43" s="22" customFormat="1" ht="15">
      <c r="C466" s="6"/>
      <c r="E466" s="19"/>
      <c r="G466" s="6"/>
      <c r="H466" s="6"/>
      <c r="I466" s="6"/>
      <c r="J466" s="10"/>
      <c r="K466" s="11"/>
      <c r="L466" s="6"/>
      <c r="M466" s="13"/>
      <c r="N466" s="12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10"/>
      <c r="AD466" s="12"/>
      <c r="AE466" s="6"/>
      <c r="AF466" s="55"/>
      <c r="AG466" s="55"/>
      <c r="AH466" s="55"/>
      <c r="AI466" s="6"/>
      <c r="AJ466" s="6"/>
      <c r="AK466" s="6"/>
      <c r="AN466" s="6"/>
      <c r="AQ466" s="19"/>
    </row>
    <row r="467" spans="3:43" s="22" customFormat="1" ht="15">
      <c r="C467" s="6"/>
      <c r="E467" s="19"/>
      <c r="G467" s="6"/>
      <c r="H467" s="6"/>
      <c r="I467" s="6"/>
      <c r="J467" s="10"/>
      <c r="K467" s="11"/>
      <c r="L467" s="6"/>
      <c r="M467" s="13"/>
      <c r="N467" s="12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10"/>
      <c r="AD467" s="12"/>
      <c r="AE467" s="6"/>
      <c r="AF467" s="55"/>
      <c r="AG467" s="55"/>
      <c r="AH467" s="55"/>
      <c r="AI467" s="6"/>
      <c r="AJ467" s="6"/>
      <c r="AK467" s="6"/>
      <c r="AN467" s="6"/>
      <c r="AQ467" s="19"/>
    </row>
    <row r="468" spans="3:43" s="22" customFormat="1" ht="15">
      <c r="C468" s="6"/>
      <c r="E468" s="19"/>
      <c r="G468" s="6"/>
      <c r="H468" s="6"/>
      <c r="I468" s="6"/>
      <c r="J468" s="10"/>
      <c r="K468" s="11"/>
      <c r="L468" s="6"/>
      <c r="M468" s="13"/>
      <c r="N468" s="12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10"/>
      <c r="AD468" s="12"/>
      <c r="AE468" s="6"/>
      <c r="AF468" s="55"/>
      <c r="AG468" s="55"/>
      <c r="AH468" s="55"/>
      <c r="AI468" s="6"/>
      <c r="AJ468" s="6"/>
      <c r="AK468" s="6"/>
      <c r="AN468" s="6"/>
      <c r="AQ468" s="19"/>
    </row>
    <row r="469" spans="3:43" s="22" customFormat="1" ht="15">
      <c r="C469" s="6"/>
      <c r="E469" s="19"/>
      <c r="G469" s="6"/>
      <c r="H469" s="6"/>
      <c r="I469" s="6"/>
      <c r="J469" s="10"/>
      <c r="K469" s="11"/>
      <c r="L469" s="6"/>
      <c r="M469" s="13"/>
      <c r="N469" s="12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10"/>
      <c r="AD469" s="12"/>
      <c r="AE469" s="6"/>
      <c r="AF469" s="55"/>
      <c r="AG469" s="55"/>
      <c r="AH469" s="55"/>
      <c r="AI469" s="6"/>
      <c r="AJ469" s="6"/>
      <c r="AK469" s="6"/>
      <c r="AN469" s="6"/>
      <c r="AQ469" s="19"/>
    </row>
    <row r="470" spans="3:43" s="22" customFormat="1" ht="15">
      <c r="C470" s="6"/>
      <c r="E470" s="19"/>
      <c r="G470" s="6"/>
      <c r="H470" s="6"/>
      <c r="I470" s="6"/>
      <c r="J470" s="10"/>
      <c r="K470" s="11"/>
      <c r="L470" s="6"/>
      <c r="M470" s="13"/>
      <c r="N470" s="12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10"/>
      <c r="AD470" s="12"/>
      <c r="AE470" s="6"/>
      <c r="AF470" s="55"/>
      <c r="AG470" s="55"/>
      <c r="AH470" s="55"/>
      <c r="AI470" s="6"/>
      <c r="AJ470" s="6"/>
      <c r="AK470" s="6"/>
      <c r="AN470" s="6"/>
      <c r="AQ470" s="19"/>
    </row>
    <row r="471" spans="3:43" s="22" customFormat="1" ht="15">
      <c r="C471" s="6"/>
      <c r="E471" s="19"/>
      <c r="G471" s="6"/>
      <c r="H471" s="6"/>
      <c r="I471" s="6"/>
      <c r="J471" s="10"/>
      <c r="K471" s="11"/>
      <c r="L471" s="6"/>
      <c r="M471" s="13"/>
      <c r="N471" s="12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10"/>
      <c r="AD471" s="12"/>
      <c r="AE471" s="6"/>
      <c r="AF471" s="55"/>
      <c r="AG471" s="55"/>
      <c r="AH471" s="55"/>
      <c r="AI471" s="6"/>
      <c r="AJ471" s="6"/>
      <c r="AK471" s="6"/>
      <c r="AN471" s="6"/>
      <c r="AQ471" s="19"/>
    </row>
    <row r="472" spans="3:43" s="22" customFormat="1" ht="15">
      <c r="C472" s="6"/>
      <c r="E472" s="19"/>
      <c r="G472" s="6"/>
      <c r="H472" s="6"/>
      <c r="I472" s="6"/>
      <c r="J472" s="10"/>
      <c r="K472" s="11"/>
      <c r="L472" s="6"/>
      <c r="M472" s="13"/>
      <c r="N472" s="12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10"/>
      <c r="AD472" s="12"/>
      <c r="AE472" s="6"/>
      <c r="AF472" s="55"/>
      <c r="AG472" s="55"/>
      <c r="AH472" s="55"/>
      <c r="AI472" s="6"/>
      <c r="AJ472" s="6"/>
      <c r="AK472" s="6"/>
      <c r="AN472" s="6"/>
      <c r="AQ472" s="19"/>
    </row>
    <row r="473" spans="3:43" s="22" customFormat="1" ht="15">
      <c r="C473" s="6"/>
      <c r="E473" s="19"/>
      <c r="G473" s="6"/>
      <c r="H473" s="6"/>
      <c r="I473" s="6"/>
      <c r="J473" s="10"/>
      <c r="K473" s="11"/>
      <c r="L473" s="6"/>
      <c r="M473" s="13"/>
      <c r="N473" s="12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10"/>
      <c r="AD473" s="12"/>
      <c r="AE473" s="6"/>
      <c r="AF473" s="55"/>
      <c r="AG473" s="55"/>
      <c r="AH473" s="55"/>
      <c r="AI473" s="6"/>
      <c r="AJ473" s="6"/>
      <c r="AK473" s="6"/>
      <c r="AN473" s="6"/>
      <c r="AQ473" s="19"/>
    </row>
    <row r="474" spans="3:43" s="22" customFormat="1" ht="15">
      <c r="C474" s="6"/>
      <c r="E474" s="19"/>
      <c r="G474" s="6"/>
      <c r="H474" s="6"/>
      <c r="I474" s="6"/>
      <c r="J474" s="10"/>
      <c r="K474" s="11"/>
      <c r="L474" s="6"/>
      <c r="M474" s="13"/>
      <c r="N474" s="12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10"/>
      <c r="AD474" s="12"/>
      <c r="AE474" s="6"/>
      <c r="AF474" s="55"/>
      <c r="AG474" s="55"/>
      <c r="AH474" s="55"/>
      <c r="AI474" s="6"/>
      <c r="AJ474" s="6"/>
      <c r="AK474" s="6"/>
      <c r="AN474" s="6"/>
      <c r="AQ474" s="19"/>
    </row>
    <row r="475" spans="3:43" s="22" customFormat="1" ht="15">
      <c r="C475" s="6"/>
      <c r="E475" s="19"/>
      <c r="G475" s="6"/>
      <c r="H475" s="6"/>
      <c r="I475" s="6"/>
      <c r="J475" s="10"/>
      <c r="K475" s="11"/>
      <c r="L475" s="6"/>
      <c r="M475" s="13"/>
      <c r="N475" s="12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10"/>
      <c r="AD475" s="12"/>
      <c r="AE475" s="6"/>
      <c r="AF475" s="55"/>
      <c r="AG475" s="55"/>
      <c r="AH475" s="55"/>
      <c r="AI475" s="6"/>
      <c r="AJ475" s="6"/>
      <c r="AK475" s="6"/>
      <c r="AN475" s="6"/>
      <c r="AQ475" s="19"/>
    </row>
    <row r="476" spans="3:43" s="22" customFormat="1" ht="15">
      <c r="C476" s="6"/>
      <c r="E476" s="19"/>
      <c r="G476" s="6"/>
      <c r="H476" s="6"/>
      <c r="I476" s="6"/>
      <c r="J476" s="10"/>
      <c r="K476" s="11"/>
      <c r="L476" s="6"/>
      <c r="M476" s="13"/>
      <c r="N476" s="12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10"/>
      <c r="AD476" s="12"/>
      <c r="AE476" s="6"/>
      <c r="AF476" s="55"/>
      <c r="AG476" s="55"/>
      <c r="AH476" s="55"/>
      <c r="AI476" s="6"/>
      <c r="AJ476" s="6"/>
      <c r="AK476" s="6"/>
      <c r="AN476" s="6"/>
      <c r="AQ476" s="19"/>
    </row>
    <row r="477" spans="3:43" s="22" customFormat="1" ht="15">
      <c r="C477" s="6"/>
      <c r="E477" s="19"/>
      <c r="G477" s="6"/>
      <c r="H477" s="6"/>
      <c r="I477" s="6"/>
      <c r="J477" s="10"/>
      <c r="K477" s="11"/>
      <c r="L477" s="6"/>
      <c r="M477" s="13"/>
      <c r="N477" s="12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10"/>
      <c r="AD477" s="12"/>
      <c r="AE477" s="6"/>
      <c r="AF477" s="55"/>
      <c r="AG477" s="55"/>
      <c r="AH477" s="55"/>
      <c r="AI477" s="6"/>
      <c r="AJ477" s="6"/>
      <c r="AK477" s="6"/>
      <c r="AN477" s="6"/>
      <c r="AQ477" s="19"/>
    </row>
    <row r="478" spans="3:43" s="22" customFormat="1" ht="15">
      <c r="C478" s="6"/>
      <c r="E478" s="19"/>
      <c r="G478" s="6"/>
      <c r="H478" s="6"/>
      <c r="I478" s="6"/>
      <c r="J478" s="10"/>
      <c r="K478" s="11"/>
      <c r="L478" s="6"/>
      <c r="M478" s="13"/>
      <c r="N478" s="12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10"/>
      <c r="AD478" s="12"/>
      <c r="AE478" s="6"/>
      <c r="AF478" s="55"/>
      <c r="AG478" s="55"/>
      <c r="AH478" s="55"/>
      <c r="AI478" s="6"/>
      <c r="AJ478" s="6"/>
      <c r="AK478" s="6"/>
      <c r="AN478" s="6"/>
      <c r="AQ478" s="19"/>
    </row>
    <row r="479" spans="3:43" s="22" customFormat="1" ht="15">
      <c r="C479" s="6"/>
      <c r="E479" s="19"/>
      <c r="G479" s="6"/>
      <c r="H479" s="6"/>
      <c r="I479" s="6"/>
      <c r="J479" s="10"/>
      <c r="K479" s="11"/>
      <c r="L479" s="6"/>
      <c r="M479" s="13"/>
      <c r="N479" s="12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10"/>
      <c r="AD479" s="12"/>
      <c r="AE479" s="6"/>
      <c r="AF479" s="55"/>
      <c r="AG479" s="55"/>
      <c r="AH479" s="55"/>
      <c r="AI479" s="6"/>
      <c r="AJ479" s="6"/>
      <c r="AK479" s="6"/>
      <c r="AN479" s="6"/>
      <c r="AQ479" s="19"/>
    </row>
    <row r="480" spans="3:43" s="22" customFormat="1" ht="15">
      <c r="C480" s="6"/>
      <c r="E480" s="19"/>
      <c r="G480" s="6"/>
      <c r="H480" s="6"/>
      <c r="I480" s="6"/>
      <c r="J480" s="10"/>
      <c r="K480" s="11"/>
      <c r="L480" s="6"/>
      <c r="M480" s="13"/>
      <c r="N480" s="12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10"/>
      <c r="AD480" s="12"/>
      <c r="AE480" s="6"/>
      <c r="AF480" s="55"/>
      <c r="AG480" s="55"/>
      <c r="AH480" s="55"/>
      <c r="AI480" s="6"/>
      <c r="AJ480" s="6"/>
      <c r="AK480" s="6"/>
      <c r="AN480" s="6"/>
      <c r="AQ480" s="19"/>
    </row>
    <row r="481" spans="3:43" s="22" customFormat="1" ht="15">
      <c r="C481" s="6"/>
      <c r="E481" s="19"/>
      <c r="G481" s="6"/>
      <c r="H481" s="6"/>
      <c r="I481" s="6"/>
      <c r="J481" s="10"/>
      <c r="K481" s="11"/>
      <c r="L481" s="6"/>
      <c r="M481" s="13"/>
      <c r="N481" s="12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10"/>
      <c r="AD481" s="12"/>
      <c r="AE481" s="6"/>
      <c r="AF481" s="55"/>
      <c r="AG481" s="55"/>
      <c r="AH481" s="55"/>
      <c r="AI481" s="6"/>
      <c r="AJ481" s="6"/>
      <c r="AK481" s="6"/>
      <c r="AN481" s="6"/>
      <c r="AQ481" s="19"/>
    </row>
    <row r="482" spans="3:43" s="22" customFormat="1" ht="15">
      <c r="C482" s="6"/>
      <c r="E482" s="19"/>
      <c r="G482" s="6"/>
      <c r="H482" s="6"/>
      <c r="I482" s="6"/>
      <c r="J482" s="10"/>
      <c r="K482" s="11"/>
      <c r="L482" s="6"/>
      <c r="M482" s="13"/>
      <c r="N482" s="12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10"/>
      <c r="AD482" s="12"/>
      <c r="AE482" s="6"/>
      <c r="AF482" s="55"/>
      <c r="AG482" s="55"/>
      <c r="AH482" s="55"/>
      <c r="AI482" s="6"/>
      <c r="AJ482" s="6"/>
      <c r="AK482" s="6"/>
      <c r="AN482" s="6"/>
      <c r="AQ482" s="19"/>
    </row>
    <row r="483" spans="3:43" s="22" customFormat="1" ht="15">
      <c r="C483" s="6"/>
      <c r="E483" s="19"/>
      <c r="G483" s="6"/>
      <c r="H483" s="6"/>
      <c r="I483" s="6"/>
      <c r="J483" s="10"/>
      <c r="K483" s="11"/>
      <c r="L483" s="6"/>
      <c r="M483" s="13"/>
      <c r="N483" s="12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10"/>
      <c r="AD483" s="12"/>
      <c r="AE483" s="6"/>
      <c r="AF483" s="55"/>
      <c r="AG483" s="55"/>
      <c r="AH483" s="55"/>
      <c r="AI483" s="6"/>
      <c r="AJ483" s="6"/>
      <c r="AK483" s="6"/>
      <c r="AN483" s="6"/>
      <c r="AQ483" s="19"/>
    </row>
    <row r="484" spans="3:43" s="22" customFormat="1" ht="15">
      <c r="C484" s="6"/>
      <c r="E484" s="19"/>
      <c r="G484" s="6"/>
      <c r="H484" s="6"/>
      <c r="I484" s="6"/>
      <c r="J484" s="10"/>
      <c r="K484" s="11"/>
      <c r="L484" s="6"/>
      <c r="M484" s="13"/>
      <c r="N484" s="12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10"/>
      <c r="AD484" s="12"/>
      <c r="AE484" s="6"/>
      <c r="AF484" s="55"/>
      <c r="AG484" s="55"/>
      <c r="AH484" s="55"/>
      <c r="AI484" s="6"/>
      <c r="AJ484" s="6"/>
      <c r="AK484" s="6"/>
      <c r="AN484" s="6"/>
      <c r="AQ484" s="19"/>
    </row>
    <row r="485" spans="3:43" s="22" customFormat="1" ht="15">
      <c r="C485" s="6"/>
      <c r="E485" s="19"/>
      <c r="G485" s="6"/>
      <c r="H485" s="6"/>
      <c r="I485" s="6"/>
      <c r="J485" s="10"/>
      <c r="K485" s="11"/>
      <c r="L485" s="6"/>
      <c r="M485" s="13"/>
      <c r="N485" s="12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10"/>
      <c r="AD485" s="12"/>
      <c r="AE485" s="6"/>
      <c r="AF485" s="55"/>
      <c r="AG485" s="55"/>
      <c r="AH485" s="55"/>
      <c r="AI485" s="6"/>
      <c r="AJ485" s="6"/>
      <c r="AK485" s="6"/>
      <c r="AN485" s="6"/>
      <c r="AQ485" s="19"/>
    </row>
    <row r="486" spans="3:43" s="22" customFormat="1" ht="15">
      <c r="C486" s="6"/>
      <c r="E486" s="19"/>
      <c r="G486" s="6"/>
      <c r="H486" s="6"/>
      <c r="I486" s="6"/>
      <c r="J486" s="10"/>
      <c r="K486" s="11"/>
      <c r="L486" s="6"/>
      <c r="M486" s="13"/>
      <c r="N486" s="12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10"/>
      <c r="AD486" s="12"/>
      <c r="AE486" s="6"/>
      <c r="AF486" s="55"/>
      <c r="AG486" s="55"/>
      <c r="AH486" s="55"/>
      <c r="AI486" s="6"/>
      <c r="AJ486" s="6"/>
      <c r="AK486" s="6"/>
      <c r="AN486" s="6"/>
      <c r="AQ486" s="19"/>
    </row>
    <row r="487" spans="3:43" s="22" customFormat="1" ht="15">
      <c r="C487" s="6"/>
      <c r="E487" s="19"/>
      <c r="G487" s="6"/>
      <c r="H487" s="6"/>
      <c r="I487" s="6"/>
      <c r="J487" s="10"/>
      <c r="K487" s="11"/>
      <c r="L487" s="6"/>
      <c r="M487" s="13"/>
      <c r="N487" s="12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10"/>
      <c r="AD487" s="12"/>
      <c r="AE487" s="6"/>
      <c r="AF487" s="55"/>
      <c r="AG487" s="55"/>
      <c r="AH487" s="55"/>
      <c r="AI487" s="6"/>
      <c r="AJ487" s="6"/>
      <c r="AK487" s="6"/>
      <c r="AN487" s="6"/>
      <c r="AQ487" s="19"/>
    </row>
    <row r="488" spans="3:43" s="22" customFormat="1" ht="15">
      <c r="C488" s="6"/>
      <c r="E488" s="19"/>
      <c r="G488" s="6"/>
      <c r="H488" s="6"/>
      <c r="I488" s="6"/>
      <c r="J488" s="10"/>
      <c r="K488" s="11"/>
      <c r="L488" s="6"/>
      <c r="M488" s="13"/>
      <c r="N488" s="12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10"/>
      <c r="AD488" s="12"/>
      <c r="AE488" s="6"/>
      <c r="AF488" s="55"/>
      <c r="AG488" s="55"/>
      <c r="AH488" s="55"/>
      <c r="AI488" s="6"/>
      <c r="AJ488" s="6"/>
      <c r="AK488" s="6"/>
      <c r="AN488" s="6"/>
      <c r="AQ488" s="19"/>
    </row>
    <row r="489" spans="3:43" s="22" customFormat="1" ht="15">
      <c r="C489" s="6"/>
      <c r="E489" s="19"/>
      <c r="G489" s="6"/>
      <c r="H489" s="6"/>
      <c r="I489" s="6"/>
      <c r="J489" s="10"/>
      <c r="K489" s="11"/>
      <c r="L489" s="6"/>
      <c r="M489" s="13"/>
      <c r="N489" s="12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10"/>
      <c r="AD489" s="12"/>
      <c r="AE489" s="6"/>
      <c r="AF489" s="55"/>
      <c r="AG489" s="55"/>
      <c r="AH489" s="55"/>
      <c r="AI489" s="6"/>
      <c r="AJ489" s="6"/>
      <c r="AK489" s="6"/>
      <c r="AN489" s="6"/>
      <c r="AQ489" s="19"/>
    </row>
    <row r="490" spans="3:43" s="22" customFormat="1" ht="15">
      <c r="C490" s="6"/>
      <c r="E490" s="19"/>
      <c r="G490" s="6"/>
      <c r="H490" s="6"/>
      <c r="I490" s="6"/>
      <c r="J490" s="10"/>
      <c r="K490" s="11"/>
      <c r="L490" s="6"/>
      <c r="M490" s="13"/>
      <c r="N490" s="12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10"/>
      <c r="AD490" s="12"/>
      <c r="AE490" s="6"/>
      <c r="AF490" s="55"/>
      <c r="AG490" s="55"/>
      <c r="AH490" s="55"/>
      <c r="AI490" s="6"/>
      <c r="AJ490" s="6"/>
      <c r="AK490" s="6"/>
      <c r="AN490" s="6"/>
      <c r="AQ490" s="19"/>
    </row>
    <row r="491" spans="3:43" s="22" customFormat="1" ht="15">
      <c r="C491" s="6"/>
      <c r="E491" s="19"/>
      <c r="G491" s="6"/>
      <c r="H491" s="6"/>
      <c r="I491" s="6"/>
      <c r="J491" s="10"/>
      <c r="K491" s="11"/>
      <c r="L491" s="6"/>
      <c r="M491" s="13"/>
      <c r="N491" s="12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10"/>
      <c r="AD491" s="12"/>
      <c r="AE491" s="6"/>
      <c r="AF491" s="55"/>
      <c r="AG491" s="55"/>
      <c r="AH491" s="55"/>
      <c r="AI491" s="6"/>
      <c r="AJ491" s="6"/>
      <c r="AK491" s="6"/>
      <c r="AN491" s="6"/>
      <c r="AQ491" s="19"/>
    </row>
    <row r="492" spans="3:43" s="22" customFormat="1" ht="15">
      <c r="C492" s="6"/>
      <c r="E492" s="19"/>
      <c r="G492" s="6"/>
      <c r="H492" s="6"/>
      <c r="I492" s="6"/>
      <c r="J492" s="10"/>
      <c r="K492" s="11"/>
      <c r="L492" s="6"/>
      <c r="M492" s="13"/>
      <c r="N492" s="12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10"/>
      <c r="AD492" s="12"/>
      <c r="AE492" s="6"/>
      <c r="AF492" s="55"/>
      <c r="AG492" s="55"/>
      <c r="AH492" s="55"/>
      <c r="AI492" s="6"/>
      <c r="AJ492" s="6"/>
      <c r="AK492" s="6"/>
      <c r="AN492" s="6"/>
      <c r="AQ492" s="19"/>
    </row>
    <row r="493" spans="3:43" s="22" customFormat="1" ht="15">
      <c r="C493" s="6"/>
      <c r="E493" s="19"/>
      <c r="G493" s="6"/>
      <c r="H493" s="6"/>
      <c r="I493" s="6"/>
      <c r="J493" s="10"/>
      <c r="K493" s="11"/>
      <c r="L493" s="6"/>
      <c r="M493" s="13"/>
      <c r="N493" s="12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10"/>
      <c r="AD493" s="12"/>
      <c r="AE493" s="6"/>
      <c r="AF493" s="55"/>
      <c r="AG493" s="55"/>
      <c r="AH493" s="55"/>
      <c r="AI493" s="6"/>
      <c r="AJ493" s="6"/>
      <c r="AK493" s="6"/>
      <c r="AN493" s="6"/>
      <c r="AQ493" s="19"/>
    </row>
    <row r="494" spans="3:43" s="22" customFormat="1" ht="15">
      <c r="C494" s="6"/>
      <c r="E494" s="19"/>
      <c r="G494" s="6"/>
      <c r="H494" s="6"/>
      <c r="I494" s="6"/>
      <c r="J494" s="10"/>
      <c r="K494" s="11"/>
      <c r="L494" s="6"/>
      <c r="M494" s="13"/>
      <c r="N494" s="12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10"/>
      <c r="AD494" s="12"/>
      <c r="AE494" s="6"/>
      <c r="AF494" s="55"/>
      <c r="AG494" s="55"/>
      <c r="AH494" s="55"/>
      <c r="AI494" s="6"/>
      <c r="AJ494" s="6"/>
      <c r="AK494" s="6"/>
      <c r="AN494" s="6"/>
      <c r="AQ494" s="19"/>
    </row>
    <row r="495" spans="3:43" s="22" customFormat="1" ht="15">
      <c r="C495" s="6"/>
      <c r="E495" s="19"/>
      <c r="G495" s="6"/>
      <c r="H495" s="6"/>
      <c r="I495" s="6"/>
      <c r="J495" s="10"/>
      <c r="K495" s="11"/>
      <c r="L495" s="6"/>
      <c r="M495" s="13"/>
      <c r="N495" s="12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10"/>
      <c r="AD495" s="12"/>
      <c r="AE495" s="6"/>
      <c r="AF495" s="55"/>
      <c r="AG495" s="55"/>
      <c r="AH495" s="55"/>
      <c r="AI495" s="6"/>
      <c r="AJ495" s="6"/>
      <c r="AK495" s="6"/>
      <c r="AN495" s="6"/>
      <c r="AQ495" s="19"/>
    </row>
    <row r="496" spans="3:43" s="22" customFormat="1" ht="15">
      <c r="C496" s="6"/>
      <c r="E496" s="19"/>
      <c r="G496" s="6"/>
      <c r="H496" s="6"/>
      <c r="I496" s="6"/>
      <c r="J496" s="10"/>
      <c r="K496" s="11"/>
      <c r="L496" s="6"/>
      <c r="M496" s="13"/>
      <c r="N496" s="12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10"/>
      <c r="AD496" s="12"/>
      <c r="AE496" s="6"/>
      <c r="AF496" s="55"/>
      <c r="AG496" s="55"/>
      <c r="AH496" s="55"/>
      <c r="AI496" s="6"/>
      <c r="AJ496" s="6"/>
      <c r="AK496" s="6"/>
      <c r="AN496" s="6"/>
      <c r="AQ496" s="19"/>
    </row>
    <row r="497" spans="3:43" s="22" customFormat="1" ht="15">
      <c r="C497" s="6"/>
      <c r="E497" s="19"/>
      <c r="G497" s="6"/>
      <c r="H497" s="6"/>
      <c r="I497" s="6"/>
      <c r="J497" s="10"/>
      <c r="K497" s="11"/>
      <c r="L497" s="6"/>
      <c r="M497" s="13"/>
      <c r="N497" s="12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10"/>
      <c r="AD497" s="12"/>
      <c r="AE497" s="6"/>
      <c r="AF497" s="55"/>
      <c r="AG497" s="55"/>
      <c r="AH497" s="55"/>
      <c r="AI497" s="6"/>
      <c r="AJ497" s="6"/>
      <c r="AK497" s="6"/>
      <c r="AN497" s="6"/>
      <c r="AQ497" s="19"/>
    </row>
    <row r="498" spans="3:43" s="22" customFormat="1" ht="15">
      <c r="C498" s="6"/>
      <c r="E498" s="19"/>
      <c r="G498" s="6"/>
      <c r="H498" s="6"/>
      <c r="I498" s="6"/>
      <c r="J498" s="10"/>
      <c r="K498" s="11"/>
      <c r="L498" s="6"/>
      <c r="M498" s="13"/>
      <c r="N498" s="12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10"/>
      <c r="AD498" s="12"/>
      <c r="AE498" s="6"/>
      <c r="AF498" s="55"/>
      <c r="AG498" s="55"/>
      <c r="AH498" s="55"/>
      <c r="AI498" s="6"/>
      <c r="AJ498" s="6"/>
      <c r="AK498" s="6"/>
      <c r="AN498" s="6"/>
      <c r="AQ498" s="19"/>
    </row>
    <row r="499" spans="3:43" s="22" customFormat="1" ht="15">
      <c r="C499" s="6"/>
      <c r="E499" s="19"/>
      <c r="G499" s="6"/>
      <c r="H499" s="6"/>
      <c r="I499" s="6"/>
      <c r="J499" s="10"/>
      <c r="K499" s="11"/>
      <c r="L499" s="6"/>
      <c r="M499" s="13"/>
      <c r="N499" s="12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10"/>
      <c r="AD499" s="12"/>
      <c r="AE499" s="6"/>
      <c r="AF499" s="55"/>
      <c r="AG499" s="55"/>
      <c r="AH499" s="55"/>
      <c r="AI499" s="6"/>
      <c r="AJ499" s="6"/>
      <c r="AK499" s="6"/>
      <c r="AN499" s="6"/>
      <c r="AQ499" s="19"/>
    </row>
    <row r="500" spans="3:43" s="22" customFormat="1" ht="15">
      <c r="C500" s="6"/>
      <c r="E500" s="19"/>
      <c r="G500" s="6"/>
      <c r="H500" s="6"/>
      <c r="I500" s="6"/>
      <c r="J500" s="10"/>
      <c r="K500" s="11"/>
      <c r="L500" s="6"/>
      <c r="M500" s="13"/>
      <c r="N500" s="12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10"/>
      <c r="AD500" s="12"/>
      <c r="AE500" s="6"/>
      <c r="AF500" s="55"/>
      <c r="AG500" s="55"/>
      <c r="AH500" s="55"/>
      <c r="AI500" s="6"/>
      <c r="AJ500" s="6"/>
      <c r="AK500" s="6"/>
      <c r="AN500" s="6"/>
      <c r="AQ500" s="19"/>
    </row>
    <row r="501" spans="3:43" s="22" customFormat="1" ht="15">
      <c r="C501" s="6"/>
      <c r="E501" s="19"/>
      <c r="G501" s="6"/>
      <c r="H501" s="6"/>
      <c r="I501" s="6"/>
      <c r="J501" s="10"/>
      <c r="K501" s="11"/>
      <c r="L501" s="6"/>
      <c r="M501" s="13"/>
      <c r="N501" s="12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11"/>
      <c r="AC501" s="10"/>
      <c r="AD501" s="12"/>
      <c r="AE501" s="6"/>
      <c r="AF501" s="55"/>
      <c r="AG501" s="55"/>
      <c r="AH501" s="55"/>
      <c r="AI501" s="6"/>
      <c r="AJ501" s="6"/>
      <c r="AK501" s="6"/>
      <c r="AN501" s="6"/>
      <c r="AQ501" s="19"/>
    </row>
    <row r="502" spans="3:43" s="22" customFormat="1" ht="15">
      <c r="C502" s="6"/>
      <c r="E502" s="19"/>
      <c r="G502" s="6"/>
      <c r="H502" s="6"/>
      <c r="I502" s="6"/>
      <c r="J502" s="10"/>
      <c r="K502" s="11"/>
      <c r="L502" s="6"/>
      <c r="M502" s="13"/>
      <c r="N502" s="12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11"/>
      <c r="AC502" s="10"/>
      <c r="AD502" s="12"/>
      <c r="AE502" s="6"/>
      <c r="AF502" s="55"/>
      <c r="AG502" s="55"/>
      <c r="AH502" s="55"/>
      <c r="AI502" s="6"/>
      <c r="AJ502" s="6"/>
      <c r="AK502" s="6"/>
      <c r="AN502" s="6"/>
      <c r="AQ502" s="19"/>
    </row>
    <row r="503" spans="44:74" ht="15"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</row>
    <row r="504" spans="44:74" ht="15"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</row>
    <row r="505" spans="45:74" ht="15"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</row>
  </sheetData>
  <sheetProtection sheet="1" objects="1" scenarios="1" selectLockedCells="1" selectUnlockedCells="1"/>
  <mergeCells count="3">
    <mergeCell ref="F2:AK2"/>
    <mergeCell ref="X4:AG4"/>
    <mergeCell ref="F6:R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zoomScalePageLayoutView="0" workbookViewId="0" topLeftCell="A1">
      <selection activeCell="AU8" sqref="AU8:BH11"/>
    </sheetView>
  </sheetViews>
  <sheetFormatPr defaultColWidth="12.00390625" defaultRowHeight="12.75"/>
  <cols>
    <col min="1" max="1" width="30.375" style="22" customWidth="1"/>
    <col min="2" max="2" width="28.00390625" style="22" customWidth="1"/>
    <col min="3" max="3" width="8.00390625" style="22" hidden="1" customWidth="1"/>
    <col min="4" max="4" width="3.75390625" style="22" hidden="1" customWidth="1"/>
    <col min="5" max="5" width="21.875" style="22" hidden="1" customWidth="1"/>
    <col min="6" max="6" width="1.875" style="26" hidden="1" customWidth="1"/>
    <col min="7" max="7" width="27.375" style="22" hidden="1" customWidth="1"/>
    <col min="8" max="8" width="2.375" style="22" hidden="1" customWidth="1"/>
    <col min="9" max="9" width="1.875" style="22" hidden="1" customWidth="1"/>
    <col min="10" max="10" width="2.375" style="22" hidden="1" customWidth="1"/>
    <col min="11" max="11" width="2.00390625" style="22" hidden="1" customWidth="1"/>
    <col min="12" max="12" width="3.875" style="22" hidden="1" customWidth="1"/>
    <col min="13" max="13" width="1.875" style="22" hidden="1" customWidth="1"/>
    <col min="14" max="14" width="3.875" style="22" hidden="1" customWidth="1"/>
    <col min="15" max="15" width="2.00390625" style="22" hidden="1" customWidth="1"/>
    <col min="16" max="16" width="1.875" style="1" hidden="1" customWidth="1"/>
    <col min="17" max="17" width="4.25390625" style="1" hidden="1" customWidth="1"/>
    <col min="18" max="18" width="1.875" style="1" hidden="1" customWidth="1"/>
    <col min="19" max="19" width="4.25390625" style="1" hidden="1" customWidth="1"/>
    <col min="20" max="20" width="1.875" style="1" hidden="1" customWidth="1"/>
    <col min="21" max="21" width="4.25390625" style="1" hidden="1" customWidth="1"/>
    <col min="22" max="22" width="1.875" style="1" hidden="1" customWidth="1"/>
    <col min="23" max="23" width="4.25390625" style="1" hidden="1" customWidth="1"/>
    <col min="24" max="24" width="1.875" style="1" hidden="1" customWidth="1"/>
    <col min="25" max="25" width="4.25390625" style="1" hidden="1" customWidth="1"/>
    <col min="26" max="26" width="1.875" style="1" hidden="1" customWidth="1"/>
    <col min="27" max="27" width="4.25390625" style="1" hidden="1" customWidth="1"/>
    <col min="28" max="28" width="1.875" style="1" hidden="1" customWidth="1"/>
    <col min="29" max="29" width="10.75390625" style="22" hidden="1" customWidth="1"/>
    <col min="30" max="30" width="9.375" style="22" hidden="1" customWidth="1"/>
    <col min="31" max="31" width="1.875" style="6" hidden="1" customWidth="1"/>
    <col min="32" max="32" width="9.375" style="22" hidden="1" customWidth="1"/>
    <col min="33" max="33" width="2.375" style="22" hidden="1" customWidth="1"/>
    <col min="34" max="34" width="1.875" style="6" hidden="1" customWidth="1"/>
    <col min="35" max="35" width="2.375" style="22" hidden="1" customWidth="1"/>
    <col min="36" max="36" width="2.00390625" style="6" hidden="1" customWidth="1"/>
    <col min="37" max="37" width="2.375" style="6" hidden="1" customWidth="1"/>
    <col min="38" max="38" width="1.875" style="6" hidden="1" customWidth="1"/>
    <col min="39" max="39" width="2.375" style="6" hidden="1" customWidth="1"/>
    <col min="40" max="40" width="2.00390625" style="6" hidden="1" customWidth="1"/>
    <col min="41" max="44" width="2.375" style="22" hidden="1" customWidth="1"/>
    <col min="45" max="45" width="0.12890625" style="22" customWidth="1"/>
    <col min="46" max="46" width="4.25390625" style="10" customWidth="1"/>
    <col min="47" max="47" width="26.125" style="12" bestFit="1" customWidth="1"/>
    <col min="48" max="48" width="4.125" style="6" customWidth="1"/>
    <col min="49" max="49" width="3.375" style="24" customWidth="1"/>
    <col min="50" max="50" width="3.375" style="25" customWidth="1"/>
    <col min="51" max="51" width="3.375" style="24" customWidth="1"/>
    <col min="52" max="52" width="3.75390625" style="6" customWidth="1"/>
    <col min="53" max="53" width="1.875" style="6" customWidth="1"/>
    <col min="54" max="54" width="3.75390625" style="6" customWidth="1"/>
    <col min="55" max="55" width="4.25390625" style="22" customWidth="1"/>
    <col min="56" max="56" width="5.875" style="22" customWidth="1"/>
    <col min="57" max="57" width="1.875" style="22" customWidth="1"/>
    <col min="58" max="59" width="5.875" style="22" customWidth="1"/>
    <col min="60" max="60" width="5.25390625" style="19" customWidth="1"/>
    <col min="61" max="16384" width="12.00390625" style="22" customWidth="1"/>
  </cols>
  <sheetData>
    <row r="1" spans="1:44" ht="15">
      <c r="A1" s="10" t="s">
        <v>30</v>
      </c>
      <c r="B1" s="12">
        <f>Datenblatt!I7</f>
        <v>0</v>
      </c>
      <c r="C1" s="22" t="s">
        <v>31</v>
      </c>
      <c r="E1" s="23" t="s">
        <v>32</v>
      </c>
      <c r="F1" s="23"/>
      <c r="G1" s="23" t="s">
        <v>33</v>
      </c>
      <c r="H1" s="10"/>
      <c r="I1" s="6"/>
      <c r="J1" s="10"/>
      <c r="K1" s="10"/>
      <c r="L1" s="10"/>
      <c r="AC1" s="22" t="s">
        <v>34</v>
      </c>
      <c r="AD1" s="22" t="str">
        <f>B7</f>
        <v>VS Seekirchen 1</v>
      </c>
      <c r="AE1" s="6" t="s">
        <v>13</v>
      </c>
      <c r="AF1" s="22" t="str">
        <f>B8</f>
        <v>VS Seekirchen weibl</v>
      </c>
      <c r="AG1" s="22">
        <f>H2</f>
        <v>2</v>
      </c>
      <c r="AH1" s="6" t="s">
        <v>14</v>
      </c>
      <c r="AI1" s="22">
        <f>J2</f>
        <v>0</v>
      </c>
      <c r="AJ1" s="6" t="s">
        <v>15</v>
      </c>
      <c r="AK1" s="22">
        <f>L2</f>
        <v>22</v>
      </c>
      <c r="AL1" s="6" t="s">
        <v>13</v>
      </c>
      <c r="AM1" s="22">
        <f>N2</f>
        <v>12</v>
      </c>
      <c r="AN1" s="6" t="s">
        <v>16</v>
      </c>
      <c r="AO1" s="22">
        <f>IF(AG1=0,IF(AI1=0,0,1),1)</f>
        <v>1</v>
      </c>
      <c r="AP1" s="22">
        <f>IF(AG1&gt;AI1,1,0)</f>
        <v>1</v>
      </c>
      <c r="AQ1" s="22">
        <f>AO1-AP1-AR1</f>
        <v>0</v>
      </c>
      <c r="AR1" s="22">
        <f>IF(AG1&lt;AI1,1,0)</f>
        <v>0</v>
      </c>
    </row>
    <row r="2" spans="1:46" ht="15">
      <c r="A2" s="10" t="s">
        <v>35</v>
      </c>
      <c r="C2" s="22">
        <f>B2</f>
        <v>0</v>
      </c>
      <c r="D2" s="22" t="s">
        <v>63</v>
      </c>
      <c r="E2" s="22" t="str">
        <f>B7</f>
        <v>VS Seekirchen 1</v>
      </c>
      <c r="F2" s="26" t="s">
        <v>13</v>
      </c>
      <c r="G2" s="22" t="str">
        <f>B8</f>
        <v>VS Seekirchen weibl</v>
      </c>
      <c r="H2" s="1">
        <f aca="true" t="shared" si="0" ref="H2:H7">(IF(Q2&gt;S2,1,0))+(IF(U2&gt;W2,1,0))+(IF(Y2&gt;AA2,1,0))</f>
        <v>2</v>
      </c>
      <c r="I2" s="2" t="s">
        <v>14</v>
      </c>
      <c r="J2" s="1">
        <f aca="true" t="shared" si="1" ref="J2:J7">(IF(Q2&lt;S2,1,0))+(IF(U2&lt;W2,1,0))+(IF(Y2&lt;AA2,1,0))</f>
        <v>0</v>
      </c>
      <c r="K2" s="3" t="s">
        <v>15</v>
      </c>
      <c r="L2" s="4">
        <f aca="true" t="shared" si="2" ref="L2:L7">Q2+U2+Y2</f>
        <v>22</v>
      </c>
      <c r="M2" s="2" t="s">
        <v>13</v>
      </c>
      <c r="N2" s="4">
        <f aca="true" t="shared" si="3" ref="N2:N7">S2+W2+AA2</f>
        <v>12</v>
      </c>
      <c r="O2" s="22" t="s">
        <v>16</v>
      </c>
      <c r="P2" s="8" t="s">
        <v>17</v>
      </c>
      <c r="Q2" s="8">
        <f>Ergebnisse!P11</f>
        <v>11</v>
      </c>
      <c r="R2" s="7" t="s">
        <v>13</v>
      </c>
      <c r="S2" s="8">
        <f>Ergebnisse!R11</f>
        <v>5</v>
      </c>
      <c r="T2" s="8" t="s">
        <v>18</v>
      </c>
      <c r="U2" s="8">
        <f>Ergebnisse!T11</f>
        <v>11</v>
      </c>
      <c r="V2" s="7" t="s">
        <v>13</v>
      </c>
      <c r="W2" s="8">
        <f>Ergebnisse!V11</f>
        <v>7</v>
      </c>
      <c r="X2" s="8" t="s">
        <v>18</v>
      </c>
      <c r="Y2" s="8"/>
      <c r="Z2" s="7" t="s">
        <v>13</v>
      </c>
      <c r="AA2" s="8"/>
      <c r="AB2" s="1" t="s">
        <v>19</v>
      </c>
      <c r="AC2" s="22" t="b">
        <f aca="true" t="shared" si="4" ref="AC2:AC7">IF(L2=Q2+U2+Y2,IF(N2=S2+W2+AA2,TRUE))</f>
        <v>1</v>
      </c>
      <c r="AD2" s="22" t="str">
        <f>B7</f>
        <v>VS Seekirchen 1</v>
      </c>
      <c r="AE2" s="6" t="s">
        <v>13</v>
      </c>
      <c r="AF2" s="22" t="str">
        <f>B9</f>
        <v>SHS Faistenau weibl</v>
      </c>
      <c r="AG2" s="22">
        <f>H4</f>
        <v>2</v>
      </c>
      <c r="AH2" s="6" t="s">
        <v>14</v>
      </c>
      <c r="AI2" s="22">
        <f>J4</f>
        <v>0</v>
      </c>
      <c r="AJ2" s="6" t="s">
        <v>15</v>
      </c>
      <c r="AK2" s="22">
        <f>L4</f>
        <v>22</v>
      </c>
      <c r="AL2" s="6" t="s">
        <v>13</v>
      </c>
      <c r="AM2" s="22">
        <f>N4</f>
        <v>12</v>
      </c>
      <c r="AN2" s="6" t="s">
        <v>16</v>
      </c>
      <c r="AO2" s="22">
        <f>IF(AG2=0,IF(AI2=0,0,1),1)</f>
        <v>1</v>
      </c>
      <c r="AP2" s="22">
        <f>IF(AG2&gt;AI2,1,0)</f>
        <v>1</v>
      </c>
      <c r="AQ2" s="22">
        <f>AO2-AP2-AR2</f>
        <v>0</v>
      </c>
      <c r="AR2" s="22">
        <f>IF(AG2&lt;AI2,1,0)</f>
        <v>0</v>
      </c>
      <c r="AT2" s="22"/>
    </row>
    <row r="3" spans="1:46" ht="15">
      <c r="A3" s="10" t="s">
        <v>36</v>
      </c>
      <c r="C3" s="22">
        <f>B2</f>
        <v>0</v>
      </c>
      <c r="D3" s="22" t="s">
        <v>64</v>
      </c>
      <c r="E3" s="22" t="str">
        <f>B9</f>
        <v>SHS Faistenau weibl</v>
      </c>
      <c r="F3" s="26" t="s">
        <v>13</v>
      </c>
      <c r="G3" s="27" t="str">
        <f>B10</f>
        <v>SHS Faistenau 2</v>
      </c>
      <c r="H3" s="1">
        <f t="shared" si="0"/>
        <v>0</v>
      </c>
      <c r="I3" s="2" t="s">
        <v>14</v>
      </c>
      <c r="J3" s="1">
        <f t="shared" si="1"/>
        <v>2</v>
      </c>
      <c r="K3" s="3" t="s">
        <v>15</v>
      </c>
      <c r="L3" s="4">
        <f t="shared" si="2"/>
        <v>16</v>
      </c>
      <c r="M3" s="2" t="s">
        <v>13</v>
      </c>
      <c r="N3" s="4">
        <f t="shared" si="3"/>
        <v>22</v>
      </c>
      <c r="O3" s="22" t="s">
        <v>16</v>
      </c>
      <c r="P3" s="8" t="s">
        <v>17</v>
      </c>
      <c r="Q3" s="8">
        <f>Ergebnisse!P12</f>
        <v>9</v>
      </c>
      <c r="R3" s="7" t="s">
        <v>13</v>
      </c>
      <c r="S3" s="8">
        <f>Ergebnisse!R12</f>
        <v>11</v>
      </c>
      <c r="T3" s="8" t="s">
        <v>18</v>
      </c>
      <c r="U3" s="8">
        <f>Ergebnisse!T12</f>
        <v>7</v>
      </c>
      <c r="V3" s="7" t="s">
        <v>13</v>
      </c>
      <c r="W3" s="8">
        <f>Ergebnisse!V12</f>
        <v>11</v>
      </c>
      <c r="X3" s="8" t="s">
        <v>18</v>
      </c>
      <c r="Y3" s="8"/>
      <c r="Z3" s="7" t="s">
        <v>13</v>
      </c>
      <c r="AA3" s="8"/>
      <c r="AB3" s="1" t="s">
        <v>19</v>
      </c>
      <c r="AC3" s="22" t="b">
        <f t="shared" si="4"/>
        <v>1</v>
      </c>
      <c r="AD3" s="22" t="str">
        <f>B7</f>
        <v>VS Seekirchen 1</v>
      </c>
      <c r="AE3" s="6" t="s">
        <v>13</v>
      </c>
      <c r="AF3" s="22" t="str">
        <f>B10</f>
        <v>SHS Faistenau 2</v>
      </c>
      <c r="AG3" s="22">
        <f>H6</f>
        <v>1</v>
      </c>
      <c r="AH3" s="6" t="s">
        <v>14</v>
      </c>
      <c r="AI3" s="22">
        <f>J6</f>
        <v>1</v>
      </c>
      <c r="AJ3" s="6" t="s">
        <v>15</v>
      </c>
      <c r="AK3" s="22">
        <f>L6</f>
        <v>20</v>
      </c>
      <c r="AL3" s="6" t="s">
        <v>13</v>
      </c>
      <c r="AM3" s="22">
        <f>N6</f>
        <v>19</v>
      </c>
      <c r="AN3" s="6" t="s">
        <v>16</v>
      </c>
      <c r="AO3" s="22">
        <f>IF(AG3=0,IF(AI3=0,0,1),1)</f>
        <v>1</v>
      </c>
      <c r="AP3" s="22">
        <f>IF(AG3&gt;AI3,1,0)</f>
        <v>0</v>
      </c>
      <c r="AQ3" s="22">
        <f>AO3-AP3-AR3</f>
        <v>1</v>
      </c>
      <c r="AR3" s="22">
        <f>IF(AG3&lt;AI3,1,0)</f>
        <v>0</v>
      </c>
      <c r="AT3" s="22"/>
    </row>
    <row r="4" spans="1:46" ht="15">
      <c r="A4" s="10" t="s">
        <v>86</v>
      </c>
      <c r="B4" s="28"/>
      <c r="C4" s="22">
        <f>B2</f>
        <v>0</v>
      </c>
      <c r="D4" s="22" t="s">
        <v>65</v>
      </c>
      <c r="E4" s="22" t="str">
        <f>B7</f>
        <v>VS Seekirchen 1</v>
      </c>
      <c r="F4" s="26" t="s">
        <v>13</v>
      </c>
      <c r="G4" s="22" t="str">
        <f>B9</f>
        <v>SHS Faistenau weibl</v>
      </c>
      <c r="H4" s="1">
        <f t="shared" si="0"/>
        <v>2</v>
      </c>
      <c r="I4" s="2" t="s">
        <v>14</v>
      </c>
      <c r="J4" s="1">
        <f t="shared" si="1"/>
        <v>0</v>
      </c>
      <c r="K4" s="3" t="s">
        <v>15</v>
      </c>
      <c r="L4" s="4">
        <f t="shared" si="2"/>
        <v>22</v>
      </c>
      <c r="M4" s="2" t="s">
        <v>13</v>
      </c>
      <c r="N4" s="4">
        <f t="shared" si="3"/>
        <v>12</v>
      </c>
      <c r="O4" s="22" t="s">
        <v>16</v>
      </c>
      <c r="P4" s="8" t="s">
        <v>17</v>
      </c>
      <c r="Q4" s="8">
        <f>Ergebnisse!P13</f>
        <v>11</v>
      </c>
      <c r="R4" s="7" t="s">
        <v>13</v>
      </c>
      <c r="S4" s="8">
        <f>Ergebnisse!R13</f>
        <v>4</v>
      </c>
      <c r="T4" s="8" t="s">
        <v>18</v>
      </c>
      <c r="U4" s="8">
        <f>Ergebnisse!T13</f>
        <v>11</v>
      </c>
      <c r="V4" s="7" t="s">
        <v>13</v>
      </c>
      <c r="W4" s="8">
        <f>Ergebnisse!V13</f>
        <v>8</v>
      </c>
      <c r="X4" s="8" t="s">
        <v>18</v>
      </c>
      <c r="Y4" s="8"/>
      <c r="Z4" s="7" t="s">
        <v>13</v>
      </c>
      <c r="AA4" s="8"/>
      <c r="AB4" s="1" t="s">
        <v>19</v>
      </c>
      <c r="AC4" s="22" t="b">
        <f t="shared" si="4"/>
        <v>1</v>
      </c>
      <c r="AG4" s="22">
        <f>SUM(AG1:AG3)</f>
        <v>5</v>
      </c>
      <c r="AI4" s="22">
        <f>SUM(AI1:AI3)</f>
        <v>1</v>
      </c>
      <c r="AK4" s="22">
        <f>SUM(AK1:AK3)</f>
        <v>64</v>
      </c>
      <c r="AM4" s="22">
        <f>SUM(AM1:AM3)</f>
        <v>43</v>
      </c>
      <c r="AO4" s="22">
        <f>SUM(AO1:AO3)</f>
        <v>3</v>
      </c>
      <c r="AP4" s="22">
        <f>SUM(AP1:AP3)</f>
        <v>2</v>
      </c>
      <c r="AQ4" s="22">
        <f>SUM(AQ1:AQ3)</f>
        <v>1</v>
      </c>
      <c r="AR4" s="22">
        <f>SUM(AR1:AR3)</f>
        <v>0</v>
      </c>
      <c r="AT4" s="22"/>
    </row>
    <row r="5" spans="1:46" ht="15">
      <c r="A5" s="10" t="s">
        <v>85</v>
      </c>
      <c r="B5" s="74"/>
      <c r="C5" s="22">
        <f>B2</f>
        <v>0</v>
      </c>
      <c r="D5" s="22" t="s">
        <v>66</v>
      </c>
      <c r="E5" s="22" t="str">
        <f>B8</f>
        <v>VS Seekirchen weibl</v>
      </c>
      <c r="F5" s="26" t="s">
        <v>13</v>
      </c>
      <c r="G5" s="22" t="str">
        <f>B10</f>
        <v>SHS Faistenau 2</v>
      </c>
      <c r="H5" s="1">
        <f t="shared" si="0"/>
        <v>0</v>
      </c>
      <c r="I5" s="2" t="s">
        <v>14</v>
      </c>
      <c r="J5" s="1">
        <f t="shared" si="1"/>
        <v>2</v>
      </c>
      <c r="K5" s="3" t="s">
        <v>15</v>
      </c>
      <c r="L5" s="4">
        <f t="shared" si="2"/>
        <v>14</v>
      </c>
      <c r="M5" s="2" t="s">
        <v>13</v>
      </c>
      <c r="N5" s="4">
        <f t="shared" si="3"/>
        <v>22</v>
      </c>
      <c r="O5" s="22" t="s">
        <v>16</v>
      </c>
      <c r="P5" s="8" t="s">
        <v>17</v>
      </c>
      <c r="Q5" s="8">
        <f>Ergebnisse!P14</f>
        <v>7</v>
      </c>
      <c r="R5" s="7" t="s">
        <v>13</v>
      </c>
      <c r="S5" s="8">
        <f>Ergebnisse!R14</f>
        <v>11</v>
      </c>
      <c r="T5" s="8" t="s">
        <v>18</v>
      </c>
      <c r="U5" s="8">
        <f>Ergebnisse!T14</f>
        <v>7</v>
      </c>
      <c r="V5" s="7" t="s">
        <v>13</v>
      </c>
      <c r="W5" s="8">
        <f>Ergebnisse!V14</f>
        <v>11</v>
      </c>
      <c r="X5" s="8" t="s">
        <v>18</v>
      </c>
      <c r="Y5" s="8"/>
      <c r="Z5" s="7" t="s">
        <v>13</v>
      </c>
      <c r="AA5" s="8"/>
      <c r="AB5" s="1" t="s">
        <v>19</v>
      </c>
      <c r="AC5" s="22" t="b">
        <f t="shared" si="4"/>
        <v>1</v>
      </c>
      <c r="AK5" s="22"/>
      <c r="AM5" s="22"/>
      <c r="AT5" s="22"/>
    </row>
    <row r="6" spans="1:60" ht="15">
      <c r="A6" s="29" t="s">
        <v>38</v>
      </c>
      <c r="C6" s="22">
        <f>B2</f>
        <v>0</v>
      </c>
      <c r="D6" s="22" t="s">
        <v>67</v>
      </c>
      <c r="E6" s="22" t="str">
        <f>B7</f>
        <v>VS Seekirchen 1</v>
      </c>
      <c r="F6" s="26" t="s">
        <v>13</v>
      </c>
      <c r="G6" s="22" t="str">
        <f>B10</f>
        <v>SHS Faistenau 2</v>
      </c>
      <c r="H6" s="1">
        <f t="shared" si="0"/>
        <v>1</v>
      </c>
      <c r="I6" s="2" t="s">
        <v>14</v>
      </c>
      <c r="J6" s="1">
        <f t="shared" si="1"/>
        <v>1</v>
      </c>
      <c r="K6" s="3" t="s">
        <v>15</v>
      </c>
      <c r="L6" s="4">
        <f t="shared" si="2"/>
        <v>20</v>
      </c>
      <c r="M6" s="2" t="s">
        <v>13</v>
      </c>
      <c r="N6" s="4">
        <f t="shared" si="3"/>
        <v>19</v>
      </c>
      <c r="O6" s="22" t="s">
        <v>16</v>
      </c>
      <c r="P6" s="8" t="s">
        <v>17</v>
      </c>
      <c r="Q6" s="8">
        <f>Ergebnisse!P15</f>
        <v>11</v>
      </c>
      <c r="R6" s="7" t="s">
        <v>13</v>
      </c>
      <c r="S6" s="8">
        <f>Ergebnisse!R15</f>
        <v>8</v>
      </c>
      <c r="T6" s="8" t="s">
        <v>18</v>
      </c>
      <c r="U6" s="8">
        <f>Ergebnisse!T15</f>
        <v>9</v>
      </c>
      <c r="V6" s="7" t="s">
        <v>13</v>
      </c>
      <c r="W6" s="8">
        <f>Ergebnisse!V15</f>
        <v>11</v>
      </c>
      <c r="X6" s="8" t="s">
        <v>18</v>
      </c>
      <c r="Y6" s="8"/>
      <c r="Z6" s="7" t="s">
        <v>13</v>
      </c>
      <c r="AA6" s="8"/>
      <c r="AB6" s="1" t="s">
        <v>19</v>
      </c>
      <c r="AC6" s="22" t="b">
        <f t="shared" si="4"/>
        <v>1</v>
      </c>
      <c r="AD6" s="22" t="str">
        <f>B8</f>
        <v>VS Seekirchen weibl</v>
      </c>
      <c r="AE6" s="6" t="s">
        <v>13</v>
      </c>
      <c r="AF6" s="22" t="str">
        <f>B7</f>
        <v>VS Seekirchen 1</v>
      </c>
      <c r="AG6" s="22">
        <f>AI1</f>
        <v>0</v>
      </c>
      <c r="AH6" s="6" t="s">
        <v>14</v>
      </c>
      <c r="AI6" s="22">
        <f>AG1</f>
        <v>2</v>
      </c>
      <c r="AJ6" s="6" t="s">
        <v>15</v>
      </c>
      <c r="AK6" s="22">
        <f>AM1</f>
        <v>12</v>
      </c>
      <c r="AL6" s="6" t="s">
        <v>13</v>
      </c>
      <c r="AM6" s="22">
        <f>AK1</f>
        <v>22</v>
      </c>
      <c r="AN6" s="6" t="s">
        <v>16</v>
      </c>
      <c r="AO6" s="22">
        <f>IF(AG6=0,IF(AI6=0,0,1),1)</f>
        <v>1</v>
      </c>
      <c r="AP6" s="22">
        <f>IF(AG6&gt;AI6,1,0)</f>
        <v>0</v>
      </c>
      <c r="AQ6" s="22">
        <f>AO6-AP6-AR6</f>
        <v>0</v>
      </c>
      <c r="AR6" s="22">
        <f>IF(AG6&lt;AI6,1,0)</f>
        <v>1</v>
      </c>
      <c r="AV6" s="6" t="s">
        <v>39</v>
      </c>
      <c r="AW6" s="30" t="s">
        <v>40</v>
      </c>
      <c r="AX6" s="30" t="s">
        <v>41</v>
      </c>
      <c r="AY6" s="30" t="s">
        <v>42</v>
      </c>
      <c r="AZ6" s="49"/>
      <c r="BA6" s="35" t="s">
        <v>3</v>
      </c>
      <c r="BB6" s="35"/>
      <c r="BC6" s="36"/>
      <c r="BD6" s="49"/>
      <c r="BE6" s="35" t="s">
        <v>11</v>
      </c>
      <c r="BF6" s="35"/>
      <c r="BG6" s="36"/>
      <c r="BH6" s="19" t="s">
        <v>43</v>
      </c>
    </row>
    <row r="7" spans="1:59" ht="15">
      <c r="A7" s="10" t="s">
        <v>44</v>
      </c>
      <c r="B7" s="85" t="str">
        <f>Datenblatt!B21</f>
        <v>VS Seekirchen 1</v>
      </c>
      <c r="C7" s="22">
        <f>B2</f>
        <v>0</v>
      </c>
      <c r="D7" s="22" t="s">
        <v>68</v>
      </c>
      <c r="E7" s="22" t="str">
        <f>B8</f>
        <v>VS Seekirchen weibl</v>
      </c>
      <c r="F7" s="26" t="s">
        <v>13</v>
      </c>
      <c r="G7" s="22" t="str">
        <f>B9</f>
        <v>SHS Faistenau weibl</v>
      </c>
      <c r="H7" s="1">
        <f t="shared" si="0"/>
        <v>0</v>
      </c>
      <c r="I7" s="2" t="s">
        <v>14</v>
      </c>
      <c r="J7" s="1">
        <f t="shared" si="1"/>
        <v>2</v>
      </c>
      <c r="K7" s="3" t="s">
        <v>15</v>
      </c>
      <c r="L7" s="4">
        <f t="shared" si="2"/>
        <v>20</v>
      </c>
      <c r="M7" s="2" t="s">
        <v>13</v>
      </c>
      <c r="N7" s="4">
        <f t="shared" si="3"/>
        <v>24</v>
      </c>
      <c r="O7" s="22" t="s">
        <v>16</v>
      </c>
      <c r="P7" s="8" t="s">
        <v>17</v>
      </c>
      <c r="Q7" s="8">
        <f>Ergebnisse!P16</f>
        <v>9</v>
      </c>
      <c r="R7" s="7" t="s">
        <v>13</v>
      </c>
      <c r="S7" s="8">
        <f>Ergebnisse!R16</f>
        <v>11</v>
      </c>
      <c r="T7" s="8" t="s">
        <v>18</v>
      </c>
      <c r="U7" s="8">
        <f>Ergebnisse!T16</f>
        <v>11</v>
      </c>
      <c r="V7" s="7" t="s">
        <v>13</v>
      </c>
      <c r="W7" s="8">
        <f>Ergebnisse!V16</f>
        <v>13</v>
      </c>
      <c r="X7" s="8" t="s">
        <v>18</v>
      </c>
      <c r="Y7" s="8"/>
      <c r="Z7" s="7" t="s">
        <v>13</v>
      </c>
      <c r="AA7" s="8"/>
      <c r="AB7" s="1" t="s">
        <v>19</v>
      </c>
      <c r="AC7" s="22" t="b">
        <f t="shared" si="4"/>
        <v>1</v>
      </c>
      <c r="AD7" s="22" t="str">
        <f>B8</f>
        <v>VS Seekirchen weibl</v>
      </c>
      <c r="AE7" s="6" t="s">
        <v>13</v>
      </c>
      <c r="AF7" s="22" t="str">
        <f>B9</f>
        <v>SHS Faistenau weibl</v>
      </c>
      <c r="AG7" s="22">
        <f>H7</f>
        <v>0</v>
      </c>
      <c r="AH7" s="6" t="s">
        <v>14</v>
      </c>
      <c r="AI7" s="22">
        <f>J7</f>
        <v>2</v>
      </c>
      <c r="AJ7" s="6" t="s">
        <v>15</v>
      </c>
      <c r="AK7" s="22">
        <f>L7</f>
        <v>20</v>
      </c>
      <c r="AL7" s="6" t="s">
        <v>13</v>
      </c>
      <c r="AM7" s="22">
        <f>N7</f>
        <v>24</v>
      </c>
      <c r="AN7" s="6" t="s">
        <v>16</v>
      </c>
      <c r="AO7" s="22">
        <f>IF(AG7=0,IF(AI7=0,0,1),1)</f>
        <v>1</v>
      </c>
      <c r="AP7" s="22">
        <f>IF(AG7&gt;AI7,1,0)</f>
        <v>0</v>
      </c>
      <c r="AQ7" s="22">
        <f>AO7-AP7-AR7</f>
        <v>0</v>
      </c>
      <c r="AR7" s="22">
        <f>IF(AG7&lt;AI7,1,0)</f>
        <v>1</v>
      </c>
      <c r="AW7" s="30"/>
      <c r="AX7" s="30"/>
      <c r="AY7" s="30"/>
      <c r="AZ7" s="37" t="s">
        <v>45</v>
      </c>
      <c r="BA7" s="38"/>
      <c r="BB7" s="38" t="s">
        <v>46</v>
      </c>
      <c r="BC7" s="39" t="s">
        <v>47</v>
      </c>
      <c r="BD7" s="37" t="s">
        <v>45</v>
      </c>
      <c r="BE7" s="38"/>
      <c r="BF7" s="38" t="s">
        <v>46</v>
      </c>
      <c r="BG7" s="39" t="s">
        <v>47</v>
      </c>
    </row>
    <row r="8" spans="1:60" ht="15">
      <c r="A8" s="10" t="s">
        <v>48</v>
      </c>
      <c r="B8" s="85" t="str">
        <f>Datenblatt!B22</f>
        <v>VS Seekirchen weibl</v>
      </c>
      <c r="AD8" s="22" t="str">
        <f>B8</f>
        <v>VS Seekirchen weibl</v>
      </c>
      <c r="AE8" s="6" t="s">
        <v>13</v>
      </c>
      <c r="AF8" s="22" t="str">
        <f>B10</f>
        <v>SHS Faistenau 2</v>
      </c>
      <c r="AG8" s="22">
        <f>H5</f>
        <v>0</v>
      </c>
      <c r="AH8" s="6" t="s">
        <v>14</v>
      </c>
      <c r="AI8" s="22">
        <f>J5</f>
        <v>2</v>
      </c>
      <c r="AJ8" s="6" t="s">
        <v>15</v>
      </c>
      <c r="AK8" s="22">
        <f>L5</f>
        <v>14</v>
      </c>
      <c r="AL8" s="6" t="s">
        <v>13</v>
      </c>
      <c r="AM8" s="22">
        <f>N5</f>
        <v>22</v>
      </c>
      <c r="AN8" s="6" t="s">
        <v>16</v>
      </c>
      <c r="AO8" s="22">
        <f>IF(AG8=0,IF(AI8=0,0,1),1)</f>
        <v>1</v>
      </c>
      <c r="AP8" s="22">
        <f>IF(AG8&gt;AI8,1,0)</f>
        <v>0</v>
      </c>
      <c r="AQ8" s="22">
        <f>AO8-AP8-AR8</f>
        <v>0</v>
      </c>
      <c r="AR8" s="22">
        <f>IF(AG8&lt;AI8,1,0)</f>
        <v>1</v>
      </c>
      <c r="AT8" s="10" t="s">
        <v>21</v>
      </c>
      <c r="AU8" s="12" t="s">
        <v>133</v>
      </c>
      <c r="AV8" s="6">
        <v>3</v>
      </c>
      <c r="AW8" s="50">
        <v>2</v>
      </c>
      <c r="AX8" s="51">
        <v>1</v>
      </c>
      <c r="AY8" s="50">
        <v>0</v>
      </c>
      <c r="AZ8" s="6">
        <v>5</v>
      </c>
      <c r="BA8" s="6" t="s">
        <v>14</v>
      </c>
      <c r="BB8" s="6">
        <v>1</v>
      </c>
      <c r="BC8" s="41">
        <v>4</v>
      </c>
      <c r="BD8" s="10">
        <v>64</v>
      </c>
      <c r="BE8" s="6" t="s">
        <v>13</v>
      </c>
      <c r="BF8" s="10">
        <v>43</v>
      </c>
      <c r="BG8" s="41">
        <v>21</v>
      </c>
      <c r="BH8" s="19">
        <v>5</v>
      </c>
    </row>
    <row r="9" spans="1:60" ht="15">
      <c r="A9" s="10" t="s">
        <v>49</v>
      </c>
      <c r="B9" s="85" t="str">
        <f>Datenblatt!B23</f>
        <v>SHS Faistenau weibl</v>
      </c>
      <c r="AG9" s="22">
        <f>SUM(AG6:AG8)</f>
        <v>0</v>
      </c>
      <c r="AI9" s="22">
        <f>SUM(AI6:AI8)</f>
        <v>6</v>
      </c>
      <c r="AK9" s="22">
        <f>SUM(AK6:AK8)</f>
        <v>46</v>
      </c>
      <c r="AM9" s="22">
        <f>SUM(AM6:AM8)</f>
        <v>68</v>
      </c>
      <c r="AO9" s="22">
        <f>SUM(AO6:AO8)</f>
        <v>3</v>
      </c>
      <c r="AP9" s="22">
        <f>SUM(AP6:AP8)</f>
        <v>0</v>
      </c>
      <c r="AQ9" s="22">
        <f>SUM(AQ6:AQ8)</f>
        <v>0</v>
      </c>
      <c r="AR9" s="22">
        <f>SUM(AR6:AR8)</f>
        <v>3</v>
      </c>
      <c r="AT9" s="10" t="s">
        <v>22</v>
      </c>
      <c r="AU9" s="12" t="s">
        <v>138</v>
      </c>
      <c r="AV9" s="6">
        <v>3</v>
      </c>
      <c r="AW9" s="50">
        <v>2</v>
      </c>
      <c r="AX9" s="51">
        <v>1</v>
      </c>
      <c r="AY9" s="50">
        <v>0</v>
      </c>
      <c r="AZ9" s="6">
        <v>5</v>
      </c>
      <c r="BA9" s="6" t="s">
        <v>14</v>
      </c>
      <c r="BB9" s="6">
        <v>1</v>
      </c>
      <c r="BC9" s="41">
        <v>4</v>
      </c>
      <c r="BD9" s="10">
        <v>63</v>
      </c>
      <c r="BE9" s="6" t="s">
        <v>13</v>
      </c>
      <c r="BF9" s="10">
        <v>50</v>
      </c>
      <c r="BG9" s="41">
        <v>13</v>
      </c>
      <c r="BH9" s="19">
        <v>5</v>
      </c>
    </row>
    <row r="10" spans="1:60" ht="15">
      <c r="A10" s="10" t="s">
        <v>50</v>
      </c>
      <c r="B10" s="85" t="str">
        <f>Datenblatt!B24</f>
        <v>SHS Faistenau 2</v>
      </c>
      <c r="D10" s="42"/>
      <c r="AK10" s="22"/>
      <c r="AM10" s="22"/>
      <c r="AT10" s="10" t="s">
        <v>23</v>
      </c>
      <c r="AU10" s="12" t="s">
        <v>136</v>
      </c>
      <c r="AV10" s="6">
        <v>3</v>
      </c>
      <c r="AW10" s="50">
        <v>1</v>
      </c>
      <c r="AX10" s="51">
        <v>0</v>
      </c>
      <c r="AY10" s="50">
        <v>2</v>
      </c>
      <c r="AZ10" s="6">
        <v>2</v>
      </c>
      <c r="BA10" s="6" t="s">
        <v>14</v>
      </c>
      <c r="BB10" s="6">
        <v>4</v>
      </c>
      <c r="BC10" s="41">
        <v>-2</v>
      </c>
      <c r="BD10" s="10">
        <v>52</v>
      </c>
      <c r="BE10" s="6" t="s">
        <v>13</v>
      </c>
      <c r="BF10" s="10">
        <v>64</v>
      </c>
      <c r="BG10" s="41">
        <v>-12</v>
      </c>
      <c r="BH10" s="19">
        <v>2</v>
      </c>
    </row>
    <row r="11" spans="7:60" ht="15">
      <c r="G11" s="43"/>
      <c r="H11" s="1"/>
      <c r="I11" s="2"/>
      <c r="J11" s="1"/>
      <c r="K11" s="3"/>
      <c r="L11" s="4"/>
      <c r="M11" s="2"/>
      <c r="N11" s="4"/>
      <c r="P11" s="8"/>
      <c r="Q11" s="8"/>
      <c r="R11" s="7"/>
      <c r="S11" s="8"/>
      <c r="T11" s="8"/>
      <c r="U11" s="8"/>
      <c r="V11" s="7"/>
      <c r="W11" s="8"/>
      <c r="X11" s="8"/>
      <c r="Y11" s="8"/>
      <c r="Z11" s="7"/>
      <c r="AA11" s="8"/>
      <c r="AD11" s="22" t="str">
        <f>B9</f>
        <v>SHS Faistenau weibl</v>
      </c>
      <c r="AE11" s="6" t="s">
        <v>13</v>
      </c>
      <c r="AF11" s="22" t="str">
        <f>B7</f>
        <v>VS Seekirchen 1</v>
      </c>
      <c r="AG11" s="22">
        <f>AI2</f>
        <v>0</v>
      </c>
      <c r="AH11" s="6" t="s">
        <v>14</v>
      </c>
      <c r="AI11" s="22">
        <f>AG2</f>
        <v>2</v>
      </c>
      <c r="AJ11" s="6" t="s">
        <v>15</v>
      </c>
      <c r="AK11" s="27">
        <f>AM2</f>
        <v>12</v>
      </c>
      <c r="AL11" s="6" t="s">
        <v>13</v>
      </c>
      <c r="AM11" s="27">
        <f>AK2</f>
        <v>22</v>
      </c>
      <c r="AN11" s="6" t="s">
        <v>16</v>
      </c>
      <c r="AO11" s="22">
        <f>IF(AG11=0,IF(AI11=0,0,1),1)</f>
        <v>1</v>
      </c>
      <c r="AP11" s="22">
        <f>IF(AG11&gt;AI11,1,0)</f>
        <v>0</v>
      </c>
      <c r="AQ11" s="22">
        <f>AO11-AP11-AR11</f>
        <v>0</v>
      </c>
      <c r="AR11" s="22">
        <f>IF(AG11&lt;AI11,1,0)</f>
        <v>1</v>
      </c>
      <c r="AT11" s="10" t="s">
        <v>24</v>
      </c>
      <c r="AU11" s="12" t="s">
        <v>135</v>
      </c>
      <c r="AV11" s="6">
        <v>3</v>
      </c>
      <c r="AW11" s="50">
        <v>0</v>
      </c>
      <c r="AX11" s="51">
        <v>0</v>
      </c>
      <c r="AY11" s="50">
        <v>3</v>
      </c>
      <c r="AZ11" s="6">
        <v>0</v>
      </c>
      <c r="BA11" s="6" t="s">
        <v>14</v>
      </c>
      <c r="BB11" s="6">
        <v>6</v>
      </c>
      <c r="BC11" s="41">
        <v>-6</v>
      </c>
      <c r="BD11" s="10">
        <v>46</v>
      </c>
      <c r="BE11" s="6" t="s">
        <v>13</v>
      </c>
      <c r="BF11" s="10">
        <v>68</v>
      </c>
      <c r="BG11" s="41">
        <v>-22</v>
      </c>
      <c r="BH11" s="19">
        <v>0</v>
      </c>
    </row>
    <row r="12" spans="30:47" ht="15">
      <c r="AD12" s="22" t="str">
        <f>B9</f>
        <v>SHS Faistenau weibl</v>
      </c>
      <c r="AE12" s="6" t="s">
        <v>13</v>
      </c>
      <c r="AF12" s="22" t="str">
        <f>B8</f>
        <v>VS Seekirchen weibl</v>
      </c>
      <c r="AG12" s="22">
        <f>AI7</f>
        <v>2</v>
      </c>
      <c r="AH12" s="6" t="s">
        <v>14</v>
      </c>
      <c r="AI12" s="22">
        <f>AG7</f>
        <v>0</v>
      </c>
      <c r="AJ12" s="6" t="s">
        <v>15</v>
      </c>
      <c r="AK12" s="27">
        <f>AM7</f>
        <v>24</v>
      </c>
      <c r="AL12" s="6" t="s">
        <v>13</v>
      </c>
      <c r="AM12" s="27">
        <f>AK7</f>
        <v>20</v>
      </c>
      <c r="AN12" s="6" t="s">
        <v>16</v>
      </c>
      <c r="AO12" s="22">
        <f>IF(AG12=0,IF(AI12=0,0,1),1)</f>
        <v>1</v>
      </c>
      <c r="AP12" s="22">
        <f>IF(AG12&gt;AI12,1,0)</f>
        <v>1</v>
      </c>
      <c r="AQ12" s="22">
        <f>AO12-AP12-AR12</f>
        <v>0</v>
      </c>
      <c r="AR12" s="22">
        <f>IF(AG12&lt;AI12,1,0)</f>
        <v>0</v>
      </c>
      <c r="AT12" s="22"/>
      <c r="AU12" s="22"/>
    </row>
    <row r="13" spans="4:47" ht="15">
      <c r="D13" s="42"/>
      <c r="AD13" s="22" t="str">
        <f>B9</f>
        <v>SHS Faistenau weibl</v>
      </c>
      <c r="AE13" s="6" t="s">
        <v>13</v>
      </c>
      <c r="AF13" s="22" t="str">
        <f>B10</f>
        <v>SHS Faistenau 2</v>
      </c>
      <c r="AG13" s="22">
        <f>H3</f>
        <v>0</v>
      </c>
      <c r="AH13" s="6" t="s">
        <v>14</v>
      </c>
      <c r="AI13" s="22">
        <f>J3</f>
        <v>2</v>
      </c>
      <c r="AJ13" s="6" t="s">
        <v>15</v>
      </c>
      <c r="AK13" s="27">
        <f>L3</f>
        <v>16</v>
      </c>
      <c r="AL13" s="6" t="s">
        <v>13</v>
      </c>
      <c r="AM13" s="27">
        <f>N3</f>
        <v>22</v>
      </c>
      <c r="AN13" s="6" t="s">
        <v>16</v>
      </c>
      <c r="AO13" s="22">
        <f>IF(AG13=0,IF(AI13=0,0,1),1)</f>
        <v>1</v>
      </c>
      <c r="AP13" s="22">
        <f>IF(AG13&gt;AI13,1,0)</f>
        <v>0</v>
      </c>
      <c r="AQ13" s="22">
        <f>AO13-AP13-AR13</f>
        <v>0</v>
      </c>
      <c r="AR13" s="22">
        <f>IF(AG13&lt;AI13,1,0)</f>
        <v>1</v>
      </c>
      <c r="AT13" s="22"/>
      <c r="AU13" s="22"/>
    </row>
    <row r="14" spans="8:47" ht="15">
      <c r="H14" s="1"/>
      <c r="I14" s="2"/>
      <c r="J14" s="1"/>
      <c r="K14" s="3"/>
      <c r="L14" s="4"/>
      <c r="M14" s="2"/>
      <c r="N14" s="4"/>
      <c r="P14" s="8"/>
      <c r="Q14" s="8"/>
      <c r="R14" s="7"/>
      <c r="S14" s="8"/>
      <c r="T14" s="8"/>
      <c r="U14" s="8"/>
      <c r="V14" s="7"/>
      <c r="W14" s="8"/>
      <c r="X14" s="8"/>
      <c r="Y14" s="8"/>
      <c r="Z14" s="7"/>
      <c r="AA14" s="8"/>
      <c r="AG14" s="22">
        <f>SUM(AG11:AG13)</f>
        <v>2</v>
      </c>
      <c r="AI14" s="22">
        <f>SUM(AI11:AI13)</f>
        <v>4</v>
      </c>
      <c r="AK14" s="27">
        <f>SUM(AK11:AK13)</f>
        <v>52</v>
      </c>
      <c r="AM14" s="27">
        <f>SUM(AM11:AM13)</f>
        <v>64</v>
      </c>
      <c r="AO14" s="22">
        <f>SUM(AO10:AO13)</f>
        <v>3</v>
      </c>
      <c r="AP14" s="22">
        <f>SUM(AP10:AP13)</f>
        <v>1</v>
      </c>
      <c r="AQ14" s="22">
        <f>SUM(AQ10:AQ13)</f>
        <v>0</v>
      </c>
      <c r="AR14" s="22">
        <f>SUM(AR10:AR13)</f>
        <v>2</v>
      </c>
      <c r="AT14" s="22"/>
      <c r="AU14" s="22"/>
    </row>
    <row r="15" spans="46:47" ht="15">
      <c r="AT15" s="22"/>
      <c r="AU15" s="22"/>
    </row>
    <row r="16" spans="4:47" ht="15">
      <c r="D16" s="42"/>
      <c r="E16" s="42"/>
      <c r="AD16" s="22" t="str">
        <f>B10</f>
        <v>SHS Faistenau 2</v>
      </c>
      <c r="AE16" s="6" t="s">
        <v>13</v>
      </c>
      <c r="AF16" s="22" t="str">
        <f>B7</f>
        <v>VS Seekirchen 1</v>
      </c>
      <c r="AG16" s="22">
        <f>AI3</f>
        <v>1</v>
      </c>
      <c r="AH16" s="6" t="s">
        <v>14</v>
      </c>
      <c r="AI16" s="22">
        <f>AG3</f>
        <v>1</v>
      </c>
      <c r="AJ16" s="6" t="s">
        <v>15</v>
      </c>
      <c r="AK16" s="27">
        <f>AM3</f>
        <v>19</v>
      </c>
      <c r="AL16" s="6" t="s">
        <v>13</v>
      </c>
      <c r="AM16" s="27">
        <f>AK3</f>
        <v>20</v>
      </c>
      <c r="AN16" s="6" t="s">
        <v>16</v>
      </c>
      <c r="AO16" s="22">
        <f>IF(AG16=0,IF(AI16=0,0,1),1)</f>
        <v>1</v>
      </c>
      <c r="AP16" s="22">
        <f>IF(AG16&gt;AI16,1,0)</f>
        <v>0</v>
      </c>
      <c r="AQ16" s="22">
        <f>AO16-AP16-AR16</f>
        <v>1</v>
      </c>
      <c r="AR16" s="22">
        <f>IF(AG16&lt;AI16,1,0)</f>
        <v>0</v>
      </c>
      <c r="AT16" s="22"/>
      <c r="AU16" s="22"/>
    </row>
    <row r="17" spans="5:60" s="1" customFormat="1" ht="15">
      <c r="E17" s="22"/>
      <c r="F17" s="21"/>
      <c r="I17" s="2"/>
      <c r="K17" s="3"/>
      <c r="L17" s="4"/>
      <c r="M17" s="2"/>
      <c r="N17" s="4"/>
      <c r="P17" s="8"/>
      <c r="Q17" s="8"/>
      <c r="R17" s="7"/>
      <c r="S17" s="8"/>
      <c r="T17" s="8"/>
      <c r="U17" s="8"/>
      <c r="V17" s="7"/>
      <c r="W17" s="8"/>
      <c r="X17" s="8"/>
      <c r="Y17" s="8"/>
      <c r="Z17" s="7"/>
      <c r="AA17" s="8"/>
      <c r="AD17" s="1" t="str">
        <f>B10</f>
        <v>SHS Faistenau 2</v>
      </c>
      <c r="AE17" s="2" t="s">
        <v>13</v>
      </c>
      <c r="AF17" s="1" t="str">
        <f>B8</f>
        <v>VS Seekirchen weibl</v>
      </c>
      <c r="AG17" s="1">
        <f>AI8</f>
        <v>2</v>
      </c>
      <c r="AH17" s="2" t="s">
        <v>14</v>
      </c>
      <c r="AI17" s="1">
        <f>AG8</f>
        <v>0</v>
      </c>
      <c r="AJ17" s="2" t="s">
        <v>15</v>
      </c>
      <c r="AK17" s="44">
        <f>AM8</f>
        <v>22</v>
      </c>
      <c r="AL17" s="2" t="s">
        <v>13</v>
      </c>
      <c r="AM17" s="44">
        <f>AK8</f>
        <v>14</v>
      </c>
      <c r="AN17" s="2" t="s">
        <v>16</v>
      </c>
      <c r="AO17" s="1">
        <f>IF(AG17=0,IF(AI17=0,0,1),1)</f>
        <v>1</v>
      </c>
      <c r="AP17" s="1">
        <f>IF(AG17&gt;AI17,1,0)</f>
        <v>1</v>
      </c>
      <c r="AQ17" s="1">
        <f>AO17-AP17-AR17</f>
        <v>0</v>
      </c>
      <c r="AR17" s="1">
        <f>IF(AG17&lt;AI17,1,0)</f>
        <v>0</v>
      </c>
      <c r="AT17" s="3"/>
      <c r="AU17" s="45"/>
      <c r="AV17" s="2"/>
      <c r="AW17" s="46"/>
      <c r="AX17" s="47"/>
      <c r="AY17" s="46"/>
      <c r="AZ17" s="2"/>
      <c r="BA17" s="2"/>
      <c r="BB17" s="2"/>
      <c r="BC17" s="3"/>
      <c r="BD17" s="3"/>
      <c r="BE17" s="2"/>
      <c r="BF17" s="3"/>
      <c r="BG17" s="3"/>
      <c r="BH17" s="21"/>
    </row>
    <row r="18" spans="5:59" ht="15">
      <c r="E18" s="43"/>
      <c r="AD18" s="22" t="str">
        <f>B10</f>
        <v>SHS Faistenau 2</v>
      </c>
      <c r="AE18" s="6" t="s">
        <v>13</v>
      </c>
      <c r="AF18" s="22" t="str">
        <f>B9</f>
        <v>SHS Faistenau weibl</v>
      </c>
      <c r="AG18" s="22">
        <f>AI13</f>
        <v>2</v>
      </c>
      <c r="AH18" s="6" t="s">
        <v>14</v>
      </c>
      <c r="AI18" s="22">
        <f>AG13</f>
        <v>0</v>
      </c>
      <c r="AJ18" s="6" t="s">
        <v>15</v>
      </c>
      <c r="AK18" s="22">
        <f>AM13</f>
        <v>22</v>
      </c>
      <c r="AL18" s="6" t="s">
        <v>13</v>
      </c>
      <c r="AM18" s="22">
        <f>AK13</f>
        <v>16</v>
      </c>
      <c r="AN18" s="6" t="s">
        <v>16</v>
      </c>
      <c r="AO18" s="22">
        <f>IF(AG18=0,IF(AI18=0,0,1),1)</f>
        <v>1</v>
      </c>
      <c r="AP18" s="22">
        <f>IF(AG18&gt;AI18,1,0)</f>
        <v>1</v>
      </c>
      <c r="AQ18" s="22">
        <f>AO18-AP18-AR18</f>
        <v>0</v>
      </c>
      <c r="AR18" s="22">
        <f>IF(AG18&lt;AI18,1,0)</f>
        <v>0</v>
      </c>
      <c r="AX18" s="48"/>
      <c r="BC18" s="10"/>
      <c r="BD18" s="10"/>
      <c r="BE18" s="6"/>
      <c r="BF18" s="10"/>
      <c r="BG18" s="10"/>
    </row>
    <row r="19" spans="4:59" ht="15">
      <c r="D19" s="42"/>
      <c r="E19" s="42"/>
      <c r="AE19" s="22"/>
      <c r="AG19" s="22">
        <f>SUM(AG16:AG18)</f>
        <v>5</v>
      </c>
      <c r="AH19" s="22"/>
      <c r="AI19" s="22">
        <f>SUM(AI16:AI18)</f>
        <v>1</v>
      </c>
      <c r="AJ19" s="22"/>
      <c r="AK19" s="22">
        <f>SUM(AK16:AK18)</f>
        <v>63</v>
      </c>
      <c r="AL19" s="22"/>
      <c r="AM19" s="22">
        <f>SUM(AM16:AM18)</f>
        <v>50</v>
      </c>
      <c r="AN19" s="22"/>
      <c r="AO19" s="22">
        <f>SUM(AO16:AO18)</f>
        <v>3</v>
      </c>
      <c r="AP19" s="22">
        <f>SUM(AP16:AP18)</f>
        <v>2</v>
      </c>
      <c r="AQ19" s="22">
        <f>SUM(AQ16:AQ18)</f>
        <v>1</v>
      </c>
      <c r="AR19" s="22">
        <f>SUM(AR16:AR18)</f>
        <v>0</v>
      </c>
      <c r="AX19" s="48"/>
      <c r="BC19" s="10"/>
      <c r="BD19" s="10"/>
      <c r="BE19" s="6"/>
      <c r="BF19" s="10"/>
      <c r="BG19" s="10"/>
    </row>
    <row r="20" spans="4:60" ht="15">
      <c r="D20" s="1"/>
      <c r="E20" s="1"/>
      <c r="F20" s="21"/>
      <c r="G20" s="1"/>
      <c r="H20" s="1"/>
      <c r="I20" s="2"/>
      <c r="J20" s="1"/>
      <c r="K20" s="3"/>
      <c r="L20" s="4"/>
      <c r="M20" s="2"/>
      <c r="N20" s="4"/>
      <c r="O20" s="1"/>
      <c r="P20" s="8"/>
      <c r="Q20" s="8"/>
      <c r="R20" s="7"/>
      <c r="S20" s="8"/>
      <c r="T20" s="8"/>
      <c r="U20" s="8"/>
      <c r="V20" s="7"/>
      <c r="W20" s="8"/>
      <c r="X20" s="8"/>
      <c r="Y20" s="8"/>
      <c r="Z20" s="7"/>
      <c r="AA20" s="8"/>
      <c r="AE20" s="22"/>
      <c r="AH20" s="22"/>
      <c r="AJ20" s="22"/>
      <c r="AK20" s="22"/>
      <c r="AL20" s="22"/>
      <c r="AM20" s="22"/>
      <c r="AN20" s="22"/>
      <c r="AU20" s="22" t="str">
        <f>B7</f>
        <v>VS Seekirchen 1</v>
      </c>
      <c r="AV20" s="6">
        <f>AO4</f>
        <v>3</v>
      </c>
      <c r="AW20" s="24">
        <f>AP4</f>
        <v>2</v>
      </c>
      <c r="AX20" s="48">
        <f>AQ4</f>
        <v>1</v>
      </c>
      <c r="AY20" s="24">
        <f>AR4</f>
        <v>0</v>
      </c>
      <c r="AZ20" s="6">
        <f>AG4</f>
        <v>5</v>
      </c>
      <c r="BA20" s="6" t="s">
        <v>14</v>
      </c>
      <c r="BB20" s="6">
        <f>AI4</f>
        <v>1</v>
      </c>
      <c r="BC20" s="22">
        <f>AZ20-BB20</f>
        <v>4</v>
      </c>
      <c r="BD20" s="22">
        <f>AK4</f>
        <v>64</v>
      </c>
      <c r="BE20" s="22" t="s">
        <v>13</v>
      </c>
      <c r="BF20" s="22">
        <f>AM4</f>
        <v>43</v>
      </c>
      <c r="BG20" s="22">
        <f>BD20-BF20</f>
        <v>21</v>
      </c>
      <c r="BH20" s="19">
        <f>2*AW20+AX20</f>
        <v>5</v>
      </c>
    </row>
    <row r="21" spans="31:60" ht="15">
      <c r="AE21" s="22"/>
      <c r="AH21" s="22"/>
      <c r="AJ21" s="22"/>
      <c r="AK21" s="22"/>
      <c r="AL21" s="22"/>
      <c r="AM21" s="22"/>
      <c r="AN21" s="22"/>
      <c r="AU21" s="22" t="str">
        <f>B8</f>
        <v>VS Seekirchen weibl</v>
      </c>
      <c r="AV21" s="6">
        <f>AO9</f>
        <v>3</v>
      </c>
      <c r="AW21" s="24">
        <f>AP9</f>
        <v>0</v>
      </c>
      <c r="AX21" s="48">
        <f>AQ9</f>
        <v>0</v>
      </c>
      <c r="AY21" s="24">
        <f>AR9</f>
        <v>3</v>
      </c>
      <c r="AZ21" s="6">
        <f>AG9</f>
        <v>0</v>
      </c>
      <c r="BA21" s="6" t="s">
        <v>14</v>
      </c>
      <c r="BB21" s="6">
        <f>AI9</f>
        <v>6</v>
      </c>
      <c r="BC21" s="22">
        <f>AZ21-BB21</f>
        <v>-6</v>
      </c>
      <c r="BD21" s="22">
        <f>AK9</f>
        <v>46</v>
      </c>
      <c r="BE21" s="22" t="s">
        <v>13</v>
      </c>
      <c r="BF21" s="22">
        <f>AM9</f>
        <v>68</v>
      </c>
      <c r="BG21" s="22">
        <f>BD21-BF21</f>
        <v>-22</v>
      </c>
      <c r="BH21" s="19">
        <f>2*AW21+AX21</f>
        <v>0</v>
      </c>
    </row>
    <row r="22" spans="31:60" ht="15">
      <c r="AE22" s="22"/>
      <c r="AH22" s="22"/>
      <c r="AJ22" s="22"/>
      <c r="AK22" s="22"/>
      <c r="AL22" s="22"/>
      <c r="AM22" s="22"/>
      <c r="AN22" s="22"/>
      <c r="AU22" s="22" t="str">
        <f>B9</f>
        <v>SHS Faistenau weibl</v>
      </c>
      <c r="AV22" s="6">
        <f>AO14</f>
        <v>3</v>
      </c>
      <c r="AW22" s="24">
        <f>AP14</f>
        <v>1</v>
      </c>
      <c r="AX22" s="48">
        <f>AQ14</f>
        <v>0</v>
      </c>
      <c r="AY22" s="24">
        <f>AR14</f>
        <v>2</v>
      </c>
      <c r="AZ22" s="6">
        <f>AG14</f>
        <v>2</v>
      </c>
      <c r="BA22" s="6" t="s">
        <v>14</v>
      </c>
      <c r="BB22" s="6">
        <f>AI14</f>
        <v>4</v>
      </c>
      <c r="BC22" s="22">
        <f>AZ22-BB22</f>
        <v>-2</v>
      </c>
      <c r="BD22" s="22">
        <f>AK14</f>
        <v>52</v>
      </c>
      <c r="BE22" s="22" t="s">
        <v>13</v>
      </c>
      <c r="BF22" s="22">
        <f>AM14</f>
        <v>64</v>
      </c>
      <c r="BG22" s="22">
        <f>BD22-BF22</f>
        <v>-12</v>
      </c>
      <c r="BH22" s="19">
        <f>2*AW22+AX22</f>
        <v>2</v>
      </c>
    </row>
    <row r="23" spans="31:60" ht="15">
      <c r="AE23" s="22"/>
      <c r="AH23" s="22"/>
      <c r="AJ23" s="22"/>
      <c r="AK23" s="22"/>
      <c r="AL23" s="22"/>
      <c r="AM23" s="22"/>
      <c r="AN23" s="22"/>
      <c r="AT23" s="22"/>
      <c r="AU23" s="22" t="str">
        <f>B10</f>
        <v>SHS Faistenau 2</v>
      </c>
      <c r="AV23" s="6">
        <f>AO19</f>
        <v>3</v>
      </c>
      <c r="AW23" s="24">
        <f>AP19</f>
        <v>2</v>
      </c>
      <c r="AX23" s="25">
        <f>AQ19</f>
        <v>1</v>
      </c>
      <c r="AY23" s="24">
        <f>AR19</f>
        <v>0</v>
      </c>
      <c r="AZ23" s="6">
        <f>AG19</f>
        <v>5</v>
      </c>
      <c r="BA23" s="6" t="s">
        <v>14</v>
      </c>
      <c r="BB23" s="6">
        <f>AI19</f>
        <v>1</v>
      </c>
      <c r="BC23" s="22">
        <f>AZ23-BB23</f>
        <v>4</v>
      </c>
      <c r="BD23" s="22">
        <f>AK19</f>
        <v>63</v>
      </c>
      <c r="BE23" s="22" t="s">
        <v>13</v>
      </c>
      <c r="BF23" s="22">
        <f>AM19</f>
        <v>50</v>
      </c>
      <c r="BG23" s="22">
        <f>BD23-BF23</f>
        <v>13</v>
      </c>
      <c r="BH23" s="19">
        <f>2*AW23+AX23</f>
        <v>5</v>
      </c>
    </row>
    <row r="24" spans="31:47" ht="15">
      <c r="AE24" s="22"/>
      <c r="AH24" s="22"/>
      <c r="AJ24" s="22"/>
      <c r="AK24" s="22"/>
      <c r="AL24" s="22"/>
      <c r="AM24" s="22"/>
      <c r="AN24" s="22"/>
      <c r="AT24" s="22"/>
      <c r="AU24" s="22"/>
    </row>
    <row r="25" spans="31:47" ht="15">
      <c r="AE25" s="22"/>
      <c r="AH25" s="22"/>
      <c r="AJ25" s="22"/>
      <c r="AK25" s="22"/>
      <c r="AL25" s="22"/>
      <c r="AM25" s="22"/>
      <c r="AN25" s="22"/>
      <c r="AT25" s="22"/>
      <c r="AU25" s="22"/>
    </row>
    <row r="26" spans="31:47" ht="15">
      <c r="AE26" s="22"/>
      <c r="AH26" s="22"/>
      <c r="AJ26" s="22"/>
      <c r="AK26" s="22"/>
      <c r="AL26" s="22"/>
      <c r="AM26" s="22"/>
      <c r="AN26" s="22"/>
      <c r="AT26" s="22"/>
      <c r="AU26" s="22"/>
    </row>
    <row r="27" spans="31:47" ht="15">
      <c r="AE27" s="22"/>
      <c r="AH27" s="22"/>
      <c r="AJ27" s="22"/>
      <c r="AK27" s="22"/>
      <c r="AL27" s="22"/>
      <c r="AM27" s="22"/>
      <c r="AN27" s="22"/>
      <c r="AT27" s="22"/>
      <c r="AU27" s="22"/>
    </row>
    <row r="28" spans="31:47" ht="15">
      <c r="AE28" s="22"/>
      <c r="AH28" s="22"/>
      <c r="AJ28" s="22"/>
      <c r="AK28" s="22"/>
      <c r="AL28" s="22"/>
      <c r="AM28" s="22"/>
      <c r="AN28" s="22"/>
      <c r="AT28" s="22"/>
      <c r="AU28" s="22"/>
    </row>
    <row r="29" spans="31:47" ht="15">
      <c r="AE29" s="22"/>
      <c r="AH29" s="22"/>
      <c r="AJ29" s="22"/>
      <c r="AK29" s="22"/>
      <c r="AL29" s="22"/>
      <c r="AM29" s="22"/>
      <c r="AN29" s="22"/>
      <c r="AT29" s="22"/>
      <c r="AU29" s="22"/>
    </row>
    <row r="30" spans="31:59" ht="15">
      <c r="AE30" s="22"/>
      <c r="AH30" s="22"/>
      <c r="AJ30" s="22"/>
      <c r="AK30" s="22"/>
      <c r="AL30" s="22"/>
      <c r="AM30" s="22"/>
      <c r="AN30" s="22"/>
      <c r="AT30" s="22"/>
      <c r="AX30" s="48"/>
      <c r="BC30" s="10"/>
      <c r="BD30" s="10"/>
      <c r="BE30" s="6"/>
      <c r="BF30" s="10"/>
      <c r="BG30" s="10"/>
    </row>
    <row r="31" spans="31:47" ht="15">
      <c r="AE31" s="22"/>
      <c r="AH31" s="22"/>
      <c r="AJ31" s="22"/>
      <c r="AK31" s="22"/>
      <c r="AL31" s="22"/>
      <c r="AM31" s="22"/>
      <c r="AN31" s="22"/>
      <c r="AT31" s="22"/>
      <c r="AU31" s="22"/>
    </row>
    <row r="32" spans="31:59" ht="15">
      <c r="AE32" s="22"/>
      <c r="AH32" s="22"/>
      <c r="AJ32" s="22"/>
      <c r="AK32" s="22"/>
      <c r="AL32" s="22"/>
      <c r="AM32" s="22"/>
      <c r="AN32" s="22"/>
      <c r="AT32" s="22"/>
      <c r="AX32" s="48"/>
      <c r="BC32" s="10"/>
      <c r="BD32" s="10"/>
      <c r="BE32" s="6"/>
      <c r="BF32" s="10"/>
      <c r="BG32" s="10"/>
    </row>
    <row r="33" spans="31:47" ht="15">
      <c r="AE33" s="22"/>
      <c r="AH33" s="22"/>
      <c r="AJ33" s="22"/>
      <c r="AK33" s="22"/>
      <c r="AL33" s="22"/>
      <c r="AM33" s="22"/>
      <c r="AN33" s="22"/>
      <c r="AT33" s="22"/>
      <c r="AU33" s="22"/>
    </row>
    <row r="34" spans="31:59" ht="15">
      <c r="AE34" s="22"/>
      <c r="AH34" s="22"/>
      <c r="AJ34" s="22"/>
      <c r="AK34" s="22"/>
      <c r="AL34" s="22"/>
      <c r="AM34" s="22"/>
      <c r="AN34" s="22"/>
      <c r="AT34" s="22"/>
      <c r="AX34" s="48"/>
      <c r="BC34" s="10"/>
      <c r="BD34" s="10"/>
      <c r="BE34" s="6"/>
      <c r="BF34" s="10"/>
      <c r="BG34" s="10"/>
    </row>
    <row r="35" spans="31:40" ht="15">
      <c r="AE35" s="22"/>
      <c r="AH35" s="22"/>
      <c r="AJ35" s="22"/>
      <c r="AK35" s="22"/>
      <c r="AL35" s="22"/>
      <c r="AM35" s="22"/>
      <c r="AN35" s="22"/>
    </row>
    <row r="36" spans="31:40" ht="15">
      <c r="AE36" s="22"/>
      <c r="AH36" s="22"/>
      <c r="AJ36" s="22"/>
      <c r="AK36" s="22"/>
      <c r="AL36" s="22"/>
      <c r="AM36" s="22"/>
      <c r="AN36" s="22"/>
    </row>
    <row r="37" spans="31:40" ht="15">
      <c r="AE37" s="22"/>
      <c r="AH37" s="22"/>
      <c r="AJ37" s="22"/>
      <c r="AK37" s="22"/>
      <c r="AL37" s="22"/>
      <c r="AM37" s="22"/>
      <c r="AN37" s="22"/>
    </row>
    <row r="38" spans="31:40" ht="15">
      <c r="AE38" s="22"/>
      <c r="AH38" s="22"/>
      <c r="AJ38" s="22"/>
      <c r="AK38" s="22"/>
      <c r="AL38" s="22"/>
      <c r="AM38" s="22"/>
      <c r="AN38" s="22"/>
    </row>
    <row r="39" spans="31:40" ht="15">
      <c r="AE39" s="22"/>
      <c r="AH39" s="22"/>
      <c r="AJ39" s="22"/>
      <c r="AK39" s="22"/>
      <c r="AL39" s="22"/>
      <c r="AM39" s="22"/>
      <c r="AN39" s="22"/>
    </row>
    <row r="40" spans="31:40" ht="15">
      <c r="AE40" s="22"/>
      <c r="AH40" s="22"/>
      <c r="AJ40" s="22"/>
      <c r="AK40" s="22"/>
      <c r="AL40" s="22"/>
      <c r="AM40" s="22"/>
      <c r="AN40" s="22"/>
    </row>
    <row r="41" spans="31:40" ht="15">
      <c r="AE41" s="22"/>
      <c r="AH41" s="22"/>
      <c r="AJ41" s="22"/>
      <c r="AK41" s="22"/>
      <c r="AL41" s="22"/>
      <c r="AM41" s="22"/>
      <c r="AN41" s="22"/>
    </row>
    <row r="42" spans="31:40" ht="15">
      <c r="AE42" s="22"/>
      <c r="AH42" s="22"/>
      <c r="AJ42" s="22"/>
      <c r="AK42" s="22"/>
      <c r="AL42" s="22"/>
      <c r="AM42" s="22"/>
      <c r="AN42" s="22"/>
    </row>
    <row r="43" spans="31:40" ht="15">
      <c r="AE43" s="22"/>
      <c r="AH43" s="22"/>
      <c r="AJ43" s="22"/>
      <c r="AK43" s="22"/>
      <c r="AL43" s="22"/>
      <c r="AM43" s="22"/>
      <c r="AN43" s="22"/>
    </row>
    <row r="44" spans="31:40" ht="15">
      <c r="AE44" s="22"/>
      <c r="AH44" s="22"/>
      <c r="AJ44" s="22"/>
      <c r="AK44" s="22"/>
      <c r="AL44" s="22"/>
      <c r="AM44" s="22"/>
      <c r="AN44" s="22"/>
    </row>
    <row r="45" spans="31:40" ht="15">
      <c r="AE45" s="22"/>
      <c r="AH45" s="22"/>
      <c r="AJ45" s="22"/>
      <c r="AK45" s="22"/>
      <c r="AL45" s="22"/>
      <c r="AM45" s="22"/>
      <c r="AN45" s="22"/>
    </row>
    <row r="46" spans="31:40" ht="15">
      <c r="AE46" s="22"/>
      <c r="AH46" s="22"/>
      <c r="AJ46" s="22"/>
      <c r="AK46" s="22"/>
      <c r="AL46" s="22"/>
      <c r="AM46" s="22"/>
      <c r="AN46" s="22"/>
    </row>
    <row r="47" spans="31:40" ht="15">
      <c r="AE47" s="22"/>
      <c r="AH47" s="22"/>
      <c r="AJ47" s="22"/>
      <c r="AK47" s="22"/>
      <c r="AL47" s="22"/>
      <c r="AM47" s="22"/>
      <c r="AN47" s="22"/>
    </row>
    <row r="48" spans="31:40" ht="15">
      <c r="AE48" s="22"/>
      <c r="AH48" s="22"/>
      <c r="AJ48" s="22"/>
      <c r="AK48" s="22"/>
      <c r="AL48" s="22"/>
      <c r="AM48" s="22"/>
      <c r="AN48" s="22"/>
    </row>
    <row r="49" spans="31:36" ht="15">
      <c r="AE49" s="22"/>
      <c r="AH49" s="22"/>
      <c r="AJ49" s="22"/>
    </row>
    <row r="50" spans="31:36" ht="15">
      <c r="AE50" s="22"/>
      <c r="AH50" s="22"/>
      <c r="AJ50" s="22"/>
    </row>
    <row r="51" spans="31:36" ht="15">
      <c r="AE51" s="22"/>
      <c r="AH51" s="22"/>
      <c r="AJ51" s="22"/>
    </row>
    <row r="52" spans="31:36" ht="15">
      <c r="AE52" s="22"/>
      <c r="AH52" s="22"/>
      <c r="AJ52" s="22"/>
    </row>
    <row r="53" spans="31:36" ht="15">
      <c r="AE53" s="22"/>
      <c r="AH53" s="22"/>
      <c r="AJ53" s="22"/>
    </row>
    <row r="54" spans="31:36" ht="15">
      <c r="AE54" s="22"/>
      <c r="AH54" s="22"/>
      <c r="AJ54" s="22"/>
    </row>
    <row r="55" spans="31:36" ht="15">
      <c r="AE55" s="22"/>
      <c r="AH55" s="22"/>
      <c r="AJ55" s="22"/>
    </row>
    <row r="56" spans="31:36" ht="15">
      <c r="AE56" s="22"/>
      <c r="AH56" s="22"/>
      <c r="AJ56" s="22"/>
    </row>
    <row r="57" spans="31:36" ht="15">
      <c r="AE57" s="22"/>
      <c r="AH57" s="22"/>
      <c r="AJ57" s="22"/>
    </row>
    <row r="58" spans="31:36" ht="15">
      <c r="AE58" s="22"/>
      <c r="AH58" s="22"/>
      <c r="AJ58" s="22"/>
    </row>
    <row r="59" spans="31:36" ht="15">
      <c r="AE59" s="22"/>
      <c r="AH59" s="22"/>
      <c r="AJ59" s="22"/>
    </row>
    <row r="60" spans="31:36" ht="15">
      <c r="AE60" s="22"/>
      <c r="AH60" s="22"/>
      <c r="AJ60" s="22"/>
    </row>
    <row r="61" spans="31:36" ht="15">
      <c r="AE61" s="22"/>
      <c r="AH61" s="22"/>
      <c r="AJ61" s="22"/>
    </row>
    <row r="62" spans="31:36" ht="15">
      <c r="AE62" s="22"/>
      <c r="AH62" s="22"/>
      <c r="AJ62" s="22"/>
    </row>
    <row r="63" spans="31:36" ht="15">
      <c r="AE63" s="22"/>
      <c r="AH63" s="22"/>
      <c r="AJ63" s="22"/>
    </row>
    <row r="64" spans="31:36" ht="15">
      <c r="AE64" s="22"/>
      <c r="AH64" s="22"/>
      <c r="AJ64" s="22"/>
    </row>
    <row r="65" spans="31:40" ht="15">
      <c r="AE65" s="22"/>
      <c r="AH65" s="22"/>
      <c r="AJ65" s="22"/>
      <c r="AK65" s="22"/>
      <c r="AL65" s="22"/>
      <c r="AM65" s="22"/>
      <c r="AN65" s="22"/>
    </row>
    <row r="66" spans="31:40" ht="15">
      <c r="AE66" s="22"/>
      <c r="AH66" s="22"/>
      <c r="AJ66" s="22"/>
      <c r="AK66" s="22"/>
      <c r="AL66" s="22"/>
      <c r="AM66" s="22"/>
      <c r="AN66" s="22"/>
    </row>
    <row r="67" spans="31:40" ht="15">
      <c r="AE67" s="22"/>
      <c r="AH67" s="22"/>
      <c r="AJ67" s="22"/>
      <c r="AK67" s="22"/>
      <c r="AL67" s="22"/>
      <c r="AM67" s="22"/>
      <c r="AN67" s="22"/>
    </row>
    <row r="68" spans="31:40" ht="15">
      <c r="AE68" s="22"/>
      <c r="AH68" s="22"/>
      <c r="AJ68" s="22"/>
      <c r="AK68" s="22"/>
      <c r="AL68" s="22"/>
      <c r="AM68" s="22"/>
      <c r="AN68" s="22"/>
    </row>
    <row r="69" spans="31:40" ht="15">
      <c r="AE69" s="22"/>
      <c r="AH69" s="22"/>
      <c r="AJ69" s="22"/>
      <c r="AK69" s="22"/>
      <c r="AL69" s="22"/>
      <c r="AM69" s="22"/>
      <c r="AN69" s="22"/>
    </row>
    <row r="70" spans="31:40" ht="15">
      <c r="AE70" s="22"/>
      <c r="AH70" s="22"/>
      <c r="AJ70" s="22"/>
      <c r="AK70" s="22"/>
      <c r="AL70" s="22"/>
      <c r="AM70" s="22"/>
      <c r="AN70" s="22"/>
    </row>
    <row r="71" spans="31:40" ht="15">
      <c r="AE71" s="22"/>
      <c r="AH71" s="22"/>
      <c r="AJ71" s="22"/>
      <c r="AK71" s="22"/>
      <c r="AL71" s="22"/>
      <c r="AM71" s="22"/>
      <c r="AN71" s="22"/>
    </row>
    <row r="72" spans="31:40" ht="15">
      <c r="AE72" s="22"/>
      <c r="AH72" s="22"/>
      <c r="AJ72" s="22"/>
      <c r="AK72" s="22"/>
      <c r="AL72" s="22"/>
      <c r="AM72" s="22"/>
      <c r="AN72" s="22"/>
    </row>
    <row r="73" spans="31:47" ht="15">
      <c r="AE73" s="22"/>
      <c r="AH73" s="22"/>
      <c r="AJ73" s="22"/>
      <c r="AK73" s="22"/>
      <c r="AL73" s="22"/>
      <c r="AM73" s="22"/>
      <c r="AN73" s="22"/>
      <c r="AT73" s="22"/>
      <c r="AU73" s="22"/>
    </row>
    <row r="74" spans="31:47" ht="15">
      <c r="AE74" s="22"/>
      <c r="AH74" s="22"/>
      <c r="AJ74" s="22"/>
      <c r="AK74" s="22"/>
      <c r="AL74" s="22"/>
      <c r="AM74" s="22"/>
      <c r="AN74" s="22"/>
      <c r="AT74" s="22"/>
      <c r="AU74" s="22"/>
    </row>
    <row r="75" spans="31:47" ht="15">
      <c r="AE75" s="22"/>
      <c r="AH75" s="22"/>
      <c r="AJ75" s="22"/>
      <c r="AK75" s="22"/>
      <c r="AL75" s="22"/>
      <c r="AM75" s="22"/>
      <c r="AN75" s="22"/>
      <c r="AT75" s="22"/>
      <c r="AU75" s="22"/>
    </row>
    <row r="76" spans="46:47" ht="15">
      <c r="AT76" s="22"/>
      <c r="AU76" s="22"/>
    </row>
    <row r="77" spans="46:47" ht="15">
      <c r="AT77" s="22"/>
      <c r="AU77" s="22"/>
    </row>
    <row r="78" spans="46:47" ht="15">
      <c r="AT78" s="22"/>
      <c r="AU78" s="22"/>
    </row>
    <row r="79" spans="46:47" ht="15">
      <c r="AT79" s="22"/>
      <c r="AU79" s="22"/>
    </row>
    <row r="80" spans="46:47" ht="15">
      <c r="AT80" s="22"/>
      <c r="AU80" s="22"/>
    </row>
    <row r="81" spans="46:47" ht="15">
      <c r="AT81" s="22"/>
      <c r="AU81" s="22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colBreaks count="1" manualBreakCount="1">
    <brk id="45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zoomScalePageLayoutView="0" workbookViewId="0" topLeftCell="A1">
      <selection activeCell="AU8" sqref="AU8:BH11"/>
    </sheetView>
  </sheetViews>
  <sheetFormatPr defaultColWidth="12.00390625" defaultRowHeight="12.75"/>
  <cols>
    <col min="1" max="1" width="30.375" style="22" customWidth="1"/>
    <col min="2" max="2" width="32.25390625" style="22" customWidth="1"/>
    <col min="3" max="3" width="6.875" style="22" hidden="1" customWidth="1"/>
    <col min="4" max="4" width="5.375" style="22" hidden="1" customWidth="1"/>
    <col min="5" max="5" width="21.875" style="22" hidden="1" customWidth="1"/>
    <col min="6" max="6" width="1.875" style="26" hidden="1" customWidth="1"/>
    <col min="7" max="7" width="21.875" style="22" hidden="1" customWidth="1"/>
    <col min="8" max="8" width="2.375" style="22" hidden="1" customWidth="1"/>
    <col min="9" max="9" width="1.875" style="22" hidden="1" customWidth="1"/>
    <col min="10" max="10" width="2.375" style="22" hidden="1" customWidth="1"/>
    <col min="11" max="11" width="2.00390625" style="22" hidden="1" customWidth="1"/>
    <col min="12" max="12" width="3.875" style="22" hidden="1" customWidth="1"/>
    <col min="13" max="13" width="1.875" style="22" hidden="1" customWidth="1"/>
    <col min="14" max="14" width="3.875" style="22" hidden="1" customWidth="1"/>
    <col min="15" max="15" width="2.00390625" style="22" hidden="1" customWidth="1"/>
    <col min="16" max="16" width="1.875" style="1" hidden="1" customWidth="1"/>
    <col min="17" max="17" width="3.875" style="1" hidden="1" customWidth="1"/>
    <col min="18" max="18" width="1.875" style="1" hidden="1" customWidth="1"/>
    <col min="19" max="19" width="3.875" style="1" hidden="1" customWidth="1"/>
    <col min="20" max="20" width="1.875" style="1" hidden="1" customWidth="1"/>
    <col min="21" max="21" width="3.875" style="1" hidden="1" customWidth="1"/>
    <col min="22" max="22" width="1.875" style="1" hidden="1" customWidth="1"/>
    <col min="23" max="23" width="3.875" style="1" hidden="1" customWidth="1"/>
    <col min="24" max="24" width="1.875" style="1" hidden="1" customWidth="1"/>
    <col min="25" max="25" width="3.875" style="1" hidden="1" customWidth="1"/>
    <col min="26" max="26" width="1.875" style="1" hidden="1" customWidth="1"/>
    <col min="27" max="27" width="3.875" style="1" hidden="1" customWidth="1"/>
    <col min="28" max="28" width="1.875" style="1" hidden="1" customWidth="1"/>
    <col min="29" max="29" width="0.74609375" style="22" hidden="1" customWidth="1"/>
    <col min="30" max="30" width="21.875" style="22" hidden="1" customWidth="1"/>
    <col min="31" max="31" width="1.875" style="6" hidden="1" customWidth="1"/>
    <col min="32" max="32" width="21.875" style="22" hidden="1" customWidth="1"/>
    <col min="33" max="33" width="2.375" style="22" hidden="1" customWidth="1"/>
    <col min="34" max="34" width="1.875" style="6" hidden="1" customWidth="1"/>
    <col min="35" max="35" width="2.375" style="22" hidden="1" customWidth="1"/>
    <col min="36" max="36" width="2.00390625" style="6" hidden="1" customWidth="1"/>
    <col min="37" max="37" width="5.125" style="6" hidden="1" customWidth="1"/>
    <col min="38" max="38" width="1.875" style="6" hidden="1" customWidth="1"/>
    <col min="39" max="39" width="5.125" style="6" hidden="1" customWidth="1"/>
    <col min="40" max="40" width="2.00390625" style="6" hidden="1" customWidth="1"/>
    <col min="41" max="44" width="2.375" style="22" hidden="1" customWidth="1"/>
    <col min="45" max="45" width="0" style="22" hidden="1" customWidth="1"/>
    <col min="46" max="46" width="3.125" style="10" customWidth="1"/>
    <col min="47" max="47" width="28.75390625" style="12" customWidth="1"/>
    <col min="48" max="48" width="4.125" style="6" customWidth="1"/>
    <col min="49" max="49" width="3.375" style="24" customWidth="1"/>
    <col min="50" max="50" width="3.375" style="25" customWidth="1"/>
    <col min="51" max="51" width="3.375" style="24" customWidth="1"/>
    <col min="52" max="52" width="2.75390625" style="6" customWidth="1"/>
    <col min="53" max="53" width="2.125" style="6" customWidth="1"/>
    <col min="54" max="54" width="2.375" style="6" customWidth="1"/>
    <col min="55" max="55" width="4.875" style="22" customWidth="1"/>
    <col min="56" max="56" width="5.00390625" style="10" customWidth="1"/>
    <col min="57" max="57" width="2.125" style="22" customWidth="1"/>
    <col min="58" max="59" width="4.875" style="22" customWidth="1"/>
    <col min="60" max="60" width="5.75390625" style="19" customWidth="1"/>
    <col min="61" max="16384" width="12.00390625" style="22" customWidth="1"/>
  </cols>
  <sheetData>
    <row r="1" spans="1:44" ht="15">
      <c r="A1" s="10" t="s">
        <v>30</v>
      </c>
      <c r="B1" s="12">
        <f>'Gruppe A'!B1</f>
        <v>0</v>
      </c>
      <c r="C1" s="22" t="s">
        <v>31</v>
      </c>
      <c r="E1" s="23" t="s">
        <v>32</v>
      </c>
      <c r="F1" s="23"/>
      <c r="G1" s="23" t="s">
        <v>33</v>
      </c>
      <c r="H1" s="10"/>
      <c r="I1" s="6"/>
      <c r="J1" s="10"/>
      <c r="K1" s="10"/>
      <c r="L1" s="10"/>
      <c r="AC1" s="22" t="s">
        <v>34</v>
      </c>
      <c r="AD1" s="22" t="str">
        <f>B7</f>
        <v>CD Gymnasium Salzburg </v>
      </c>
      <c r="AE1" s="6" t="s">
        <v>13</v>
      </c>
      <c r="AF1" s="22" t="str">
        <f>B8</f>
        <v>SHS Faistenau 1</v>
      </c>
      <c r="AG1" s="22">
        <f>H2</f>
        <v>2</v>
      </c>
      <c r="AH1" s="6" t="s">
        <v>14</v>
      </c>
      <c r="AI1" s="22">
        <f>J2</f>
        <v>0</v>
      </c>
      <c r="AJ1" s="6" t="s">
        <v>15</v>
      </c>
      <c r="AK1" s="22">
        <f>L2</f>
        <v>22</v>
      </c>
      <c r="AL1" s="6" t="s">
        <v>13</v>
      </c>
      <c r="AM1" s="22">
        <f>N2</f>
        <v>13</v>
      </c>
      <c r="AN1" s="6" t="s">
        <v>16</v>
      </c>
      <c r="AO1" s="22">
        <f>IF(AG1=0,IF(AI1=0,0,1),1)</f>
        <v>1</v>
      </c>
      <c r="AP1" s="22">
        <f>IF(AG1&gt;AI1,1,0)</f>
        <v>1</v>
      </c>
      <c r="AQ1" s="22">
        <f>AO1-AP1-AR1</f>
        <v>0</v>
      </c>
      <c r="AR1" s="22">
        <f>IF(AG1&lt;AI1,1,0)</f>
        <v>0</v>
      </c>
    </row>
    <row r="2" spans="1:46" ht="15">
      <c r="A2" s="10" t="s">
        <v>35</v>
      </c>
      <c r="B2" s="22">
        <f>'Gruppe A'!B2</f>
        <v>0</v>
      </c>
      <c r="C2" s="22">
        <f>B2</f>
        <v>0</v>
      </c>
      <c r="D2" s="22" t="s">
        <v>77</v>
      </c>
      <c r="E2" s="22" t="str">
        <f>B7</f>
        <v>CD Gymnasium Salzburg </v>
      </c>
      <c r="F2" s="26" t="s">
        <v>13</v>
      </c>
      <c r="G2" s="22" t="str">
        <f>B8</f>
        <v>SHS Faistenau 1</v>
      </c>
      <c r="H2" s="1">
        <f>(IF(Q2&gt;S2,1,0))+(IF(U2&gt;W2,1,0))+(IF(Y2&gt;AA2,1,0))</f>
        <v>2</v>
      </c>
      <c r="I2" s="2" t="s">
        <v>14</v>
      </c>
      <c r="J2" s="1">
        <f>(IF(Q2&lt;S2,1,0))+(IF(U2&lt;W2,1,0))+(IF(Y2&lt;AA2,1,0))</f>
        <v>0</v>
      </c>
      <c r="K2" s="3" t="s">
        <v>15</v>
      </c>
      <c r="L2" s="4">
        <f>Q2+U2+Y2</f>
        <v>22</v>
      </c>
      <c r="M2" s="2" t="s">
        <v>13</v>
      </c>
      <c r="N2" s="4">
        <f>S2+W2+AA2</f>
        <v>13</v>
      </c>
      <c r="O2" s="22" t="s">
        <v>16</v>
      </c>
      <c r="P2" s="8" t="s">
        <v>17</v>
      </c>
      <c r="Q2" s="8">
        <f>Ergebnisse!P18</f>
        <v>11</v>
      </c>
      <c r="R2" s="7" t="s">
        <v>13</v>
      </c>
      <c r="S2" s="8">
        <f>Ergebnisse!R18</f>
        <v>7</v>
      </c>
      <c r="T2" s="8" t="s">
        <v>18</v>
      </c>
      <c r="U2" s="8">
        <f>Ergebnisse!T18</f>
        <v>11</v>
      </c>
      <c r="V2" s="7" t="s">
        <v>13</v>
      </c>
      <c r="W2" s="8">
        <f>Ergebnisse!V18</f>
        <v>6</v>
      </c>
      <c r="X2" s="8" t="s">
        <v>18</v>
      </c>
      <c r="Y2" s="8"/>
      <c r="Z2" s="7" t="s">
        <v>13</v>
      </c>
      <c r="AA2" s="8"/>
      <c r="AB2" s="1" t="s">
        <v>19</v>
      </c>
      <c r="AC2" s="22" t="b">
        <f aca="true" t="shared" si="0" ref="AC2:AC7">IF(L2=Q2+U2+Y2,IF(N2=S2+W2+AA2,TRUE))</f>
        <v>1</v>
      </c>
      <c r="AD2" s="22" t="str">
        <f>B7</f>
        <v>CD Gymnasium Salzburg </v>
      </c>
      <c r="AE2" s="6" t="s">
        <v>13</v>
      </c>
      <c r="AF2" s="22" t="str">
        <f>B9</f>
        <v>VS Seekirchen 2</v>
      </c>
      <c r="AG2" s="22">
        <f>H3</f>
        <v>2</v>
      </c>
      <c r="AH2" s="22" t="str">
        <f aca="true" t="shared" si="1" ref="AH2:AM2">I3</f>
        <v>/</v>
      </c>
      <c r="AI2" s="22">
        <f t="shared" si="1"/>
        <v>0</v>
      </c>
      <c r="AJ2" s="22" t="str">
        <f t="shared" si="1"/>
        <v>(</v>
      </c>
      <c r="AK2" s="22">
        <f t="shared" si="1"/>
        <v>22</v>
      </c>
      <c r="AL2" s="22" t="str">
        <f t="shared" si="1"/>
        <v>:</v>
      </c>
      <c r="AM2" s="22">
        <f t="shared" si="1"/>
        <v>7</v>
      </c>
      <c r="AN2" s="6" t="s">
        <v>16</v>
      </c>
      <c r="AO2" s="22">
        <f>IF(AG2=0,IF(AI2=0,0,1),1)</f>
        <v>1</v>
      </c>
      <c r="AP2" s="22">
        <f>IF(AG2&gt;AI2,1,0)</f>
        <v>1</v>
      </c>
      <c r="AQ2" s="22">
        <f>AO2-AP2-AR2</f>
        <v>0</v>
      </c>
      <c r="AR2" s="22">
        <f>IF(AG2&lt;AI2,1,0)</f>
        <v>0</v>
      </c>
      <c r="AT2" s="22"/>
    </row>
    <row r="3" spans="1:46" ht="15">
      <c r="A3" s="10" t="s">
        <v>36</v>
      </c>
      <c r="B3" s="22">
        <f>'Gruppe A'!B3</f>
        <v>0</v>
      </c>
      <c r="C3" s="22">
        <f>B2</f>
        <v>0</v>
      </c>
      <c r="D3" s="22" t="s">
        <v>78</v>
      </c>
      <c r="E3" s="22" t="str">
        <f>B7</f>
        <v>CD Gymnasium Salzburg </v>
      </c>
      <c r="F3" s="26" t="s">
        <v>13</v>
      </c>
      <c r="G3" s="22" t="str">
        <f>B9</f>
        <v>VS Seekirchen 2</v>
      </c>
      <c r="H3" s="1">
        <f>(IF(Q3&gt;S3,1,0))+(IF(U3&gt;W3,1,0))+(IF(Y3&gt;AA3,1,0))</f>
        <v>2</v>
      </c>
      <c r="I3" s="2" t="s">
        <v>14</v>
      </c>
      <c r="J3" s="1">
        <f>(IF(Q3&lt;S3,1,0))+(IF(U3&lt;W3,1,0))+(IF(Y3&lt;AA3,1,0))</f>
        <v>0</v>
      </c>
      <c r="K3" s="3" t="s">
        <v>15</v>
      </c>
      <c r="L3" s="4">
        <f>Q3+U3+Y3</f>
        <v>22</v>
      </c>
      <c r="M3" s="2" t="s">
        <v>13</v>
      </c>
      <c r="N3" s="4">
        <f>S3+W3+AA3</f>
        <v>7</v>
      </c>
      <c r="O3" s="22" t="s">
        <v>16</v>
      </c>
      <c r="P3" s="8" t="s">
        <v>17</v>
      </c>
      <c r="Q3" s="8">
        <f>Ergebnisse!P19</f>
        <v>11</v>
      </c>
      <c r="R3" s="7" t="s">
        <v>13</v>
      </c>
      <c r="S3" s="8">
        <f>Ergebnisse!R19</f>
        <v>3</v>
      </c>
      <c r="T3" s="8" t="s">
        <v>18</v>
      </c>
      <c r="U3" s="8">
        <f>Ergebnisse!T19</f>
        <v>11</v>
      </c>
      <c r="V3" s="7" t="s">
        <v>13</v>
      </c>
      <c r="W3" s="8">
        <f>Ergebnisse!V19</f>
        <v>4</v>
      </c>
      <c r="X3" s="8" t="s">
        <v>18</v>
      </c>
      <c r="Y3" s="8"/>
      <c r="Z3" s="7" t="s">
        <v>13</v>
      </c>
      <c r="AA3" s="8"/>
      <c r="AB3" s="1" t="s">
        <v>19</v>
      </c>
      <c r="AC3" s="22" t="b">
        <f t="shared" si="0"/>
        <v>1</v>
      </c>
      <c r="AG3" s="22">
        <f aca="true" t="shared" si="2" ref="AG3:AR3">SUM(AG1:AG2)</f>
        <v>4</v>
      </c>
      <c r="AH3" s="22">
        <f t="shared" si="2"/>
        <v>0</v>
      </c>
      <c r="AI3" s="22">
        <f t="shared" si="2"/>
        <v>0</v>
      </c>
      <c r="AJ3" s="22">
        <f t="shared" si="2"/>
        <v>0</v>
      </c>
      <c r="AK3" s="22">
        <f t="shared" si="2"/>
        <v>44</v>
      </c>
      <c r="AL3" s="22">
        <f t="shared" si="2"/>
        <v>0</v>
      </c>
      <c r="AM3" s="22">
        <f t="shared" si="2"/>
        <v>20</v>
      </c>
      <c r="AN3" s="22">
        <f t="shared" si="2"/>
        <v>0</v>
      </c>
      <c r="AO3" s="22">
        <f t="shared" si="2"/>
        <v>2</v>
      </c>
      <c r="AP3" s="22">
        <f t="shared" si="2"/>
        <v>2</v>
      </c>
      <c r="AQ3" s="22">
        <f t="shared" si="2"/>
        <v>0</v>
      </c>
      <c r="AR3" s="22">
        <f t="shared" si="2"/>
        <v>0</v>
      </c>
      <c r="AT3" s="22"/>
    </row>
    <row r="4" spans="1:46" ht="15">
      <c r="A4" s="10" t="s">
        <v>37</v>
      </c>
      <c r="B4" s="28">
        <f>'Gruppe A'!B4</f>
        <v>0</v>
      </c>
      <c r="C4" s="22">
        <f>B2</f>
        <v>0</v>
      </c>
      <c r="D4" s="22" t="s">
        <v>79</v>
      </c>
      <c r="E4" s="22" t="str">
        <f>B8</f>
        <v>SHS Faistenau 1</v>
      </c>
      <c r="F4" s="26" t="s">
        <v>13</v>
      </c>
      <c r="G4" s="22" t="str">
        <f>B9</f>
        <v>VS Seekirchen 2</v>
      </c>
      <c r="H4" s="1">
        <f>(IF(Q4&gt;S4,1,0))+(IF(U4&gt;W4,1,0))+(IF(Y4&gt;AA4,1,0))</f>
        <v>1</v>
      </c>
      <c r="I4" s="2" t="s">
        <v>14</v>
      </c>
      <c r="J4" s="1">
        <f>(IF(Q4&lt;S4,1,0))+(IF(U4&lt;W4,1,0))+(IF(Y4&lt;AA4,1,0))</f>
        <v>1</v>
      </c>
      <c r="K4" s="3" t="s">
        <v>15</v>
      </c>
      <c r="L4" s="4">
        <f>Q4+U4+Y4</f>
        <v>27</v>
      </c>
      <c r="M4" s="2" t="s">
        <v>13</v>
      </c>
      <c r="N4" s="4">
        <f>S4+W4+AA4</f>
        <v>27</v>
      </c>
      <c r="O4" s="22" t="s">
        <v>16</v>
      </c>
      <c r="P4" s="8" t="s">
        <v>17</v>
      </c>
      <c r="Q4" s="8">
        <f>Ergebnisse!P20</f>
        <v>13</v>
      </c>
      <c r="R4" s="7" t="s">
        <v>13</v>
      </c>
      <c r="S4" s="8">
        <f>Ergebnisse!R20</f>
        <v>15</v>
      </c>
      <c r="T4" s="8" t="s">
        <v>18</v>
      </c>
      <c r="U4" s="8">
        <f>Ergebnisse!T20</f>
        <v>14</v>
      </c>
      <c r="V4" s="7" t="s">
        <v>13</v>
      </c>
      <c r="W4" s="8">
        <f>Ergebnisse!V20</f>
        <v>12</v>
      </c>
      <c r="X4" s="8" t="s">
        <v>18</v>
      </c>
      <c r="Y4" s="8"/>
      <c r="Z4" s="7" t="s">
        <v>13</v>
      </c>
      <c r="AA4" s="8"/>
      <c r="AB4" s="1" t="s">
        <v>19</v>
      </c>
      <c r="AC4" s="22" t="b">
        <f t="shared" si="0"/>
        <v>1</v>
      </c>
      <c r="AT4" s="22"/>
    </row>
    <row r="5" spans="1:46" ht="15">
      <c r="A5" s="29" t="str">
        <f>'Gruppe A'!A5</f>
        <v>Bewerb</v>
      </c>
      <c r="B5" s="74">
        <f>'Gruppe A'!B5</f>
        <v>0</v>
      </c>
      <c r="H5" s="1"/>
      <c r="I5" s="2"/>
      <c r="J5" s="1"/>
      <c r="K5" s="3"/>
      <c r="L5" s="4"/>
      <c r="M5" s="2"/>
      <c r="N5" s="4"/>
      <c r="P5" s="8"/>
      <c r="Q5" s="8"/>
      <c r="R5" s="7"/>
      <c r="S5" s="8"/>
      <c r="T5" s="8"/>
      <c r="U5" s="8"/>
      <c r="V5" s="7"/>
      <c r="W5" s="8"/>
      <c r="X5" s="8"/>
      <c r="Y5" s="8"/>
      <c r="Z5" s="7"/>
      <c r="AA5" s="8"/>
      <c r="AC5" s="22" t="b">
        <f t="shared" si="0"/>
        <v>1</v>
      </c>
      <c r="AK5" s="22"/>
      <c r="AM5" s="22"/>
      <c r="AT5" s="22"/>
    </row>
    <row r="6" spans="1:60" ht="15">
      <c r="A6" s="29" t="s">
        <v>38</v>
      </c>
      <c r="H6" s="1"/>
      <c r="I6" s="2"/>
      <c r="J6" s="1"/>
      <c r="K6" s="3"/>
      <c r="L6" s="4"/>
      <c r="M6" s="2"/>
      <c r="N6" s="4"/>
      <c r="P6" s="8"/>
      <c r="Q6" s="8"/>
      <c r="R6" s="7"/>
      <c r="S6" s="8"/>
      <c r="T6" s="8"/>
      <c r="U6" s="8"/>
      <c r="V6" s="7"/>
      <c r="W6" s="8"/>
      <c r="X6" s="8"/>
      <c r="Y6" s="8"/>
      <c r="Z6" s="7"/>
      <c r="AA6" s="8"/>
      <c r="AC6" s="22" t="b">
        <f t="shared" si="0"/>
        <v>1</v>
      </c>
      <c r="AD6" s="22" t="str">
        <f>B8</f>
        <v>SHS Faistenau 1</v>
      </c>
      <c r="AE6" s="6" t="s">
        <v>13</v>
      </c>
      <c r="AF6" s="22" t="str">
        <f>B7</f>
        <v>CD Gymnasium Salzburg </v>
      </c>
      <c r="AG6" s="22">
        <f>AI1</f>
        <v>0</v>
      </c>
      <c r="AH6" s="6" t="s">
        <v>14</v>
      </c>
      <c r="AI6" s="22">
        <f>AG1</f>
        <v>2</v>
      </c>
      <c r="AJ6" s="6" t="s">
        <v>15</v>
      </c>
      <c r="AK6" s="22">
        <f>AM1</f>
        <v>13</v>
      </c>
      <c r="AL6" s="6" t="s">
        <v>13</v>
      </c>
      <c r="AM6" s="22">
        <f>AK1</f>
        <v>22</v>
      </c>
      <c r="AN6" s="6" t="s">
        <v>16</v>
      </c>
      <c r="AO6" s="22">
        <f>IF(AG6=0,IF(AI6=0,0,1),1)</f>
        <v>1</v>
      </c>
      <c r="AP6" s="22">
        <f>IF(AG6&gt;AI6,1,0)</f>
        <v>0</v>
      </c>
      <c r="AQ6" s="22">
        <f>AO6-AP6-AR6</f>
        <v>0</v>
      </c>
      <c r="AR6" s="22">
        <f>IF(AG6&lt;AI6,1,0)</f>
        <v>1</v>
      </c>
      <c r="AV6" s="6" t="s">
        <v>39</v>
      </c>
      <c r="AW6" s="30" t="s">
        <v>40</v>
      </c>
      <c r="AX6" s="30" t="s">
        <v>41</v>
      </c>
      <c r="AY6" s="30" t="s">
        <v>42</v>
      </c>
      <c r="AZ6" s="31"/>
      <c r="BA6" s="32" t="s">
        <v>3</v>
      </c>
      <c r="BB6" s="32"/>
      <c r="BC6" s="33"/>
      <c r="BD6" s="34"/>
      <c r="BE6" s="35" t="s">
        <v>11</v>
      </c>
      <c r="BF6" s="35"/>
      <c r="BG6" s="36"/>
      <c r="BH6" s="19" t="s">
        <v>43</v>
      </c>
    </row>
    <row r="7" spans="1:59" ht="15">
      <c r="A7" s="10" t="s">
        <v>44</v>
      </c>
      <c r="B7" s="85" t="str">
        <f>Datenblatt!B25</f>
        <v>CD Gymnasium Salzburg </v>
      </c>
      <c r="H7" s="1"/>
      <c r="I7" s="2"/>
      <c r="J7" s="1"/>
      <c r="K7" s="3"/>
      <c r="L7" s="4"/>
      <c r="M7" s="2"/>
      <c r="N7" s="4"/>
      <c r="P7" s="8"/>
      <c r="Q7" s="8"/>
      <c r="R7" s="7"/>
      <c r="S7" s="8"/>
      <c r="T7" s="8"/>
      <c r="U7" s="8"/>
      <c r="V7" s="7"/>
      <c r="W7" s="8"/>
      <c r="X7" s="8"/>
      <c r="Y7" s="8"/>
      <c r="Z7" s="7"/>
      <c r="AA7" s="8"/>
      <c r="AC7" s="22" t="b">
        <f t="shared" si="0"/>
        <v>1</v>
      </c>
      <c r="AD7" s="22" t="str">
        <f>B8</f>
        <v>SHS Faistenau 1</v>
      </c>
      <c r="AE7" s="6" t="s">
        <v>13</v>
      </c>
      <c r="AF7" s="22" t="str">
        <f>B9</f>
        <v>VS Seekirchen 2</v>
      </c>
      <c r="AG7" s="22">
        <f>H4</f>
        <v>1</v>
      </c>
      <c r="AH7" s="22" t="str">
        <f aca="true" t="shared" si="3" ref="AH7:AM7">I4</f>
        <v>/</v>
      </c>
      <c r="AI7" s="22">
        <f t="shared" si="3"/>
        <v>1</v>
      </c>
      <c r="AJ7" s="22" t="str">
        <f t="shared" si="3"/>
        <v>(</v>
      </c>
      <c r="AK7" s="22">
        <f t="shared" si="3"/>
        <v>27</v>
      </c>
      <c r="AL7" s="22" t="str">
        <f t="shared" si="3"/>
        <v>:</v>
      </c>
      <c r="AM7" s="22">
        <f t="shared" si="3"/>
        <v>27</v>
      </c>
      <c r="AN7" s="6" t="s">
        <v>16</v>
      </c>
      <c r="AO7" s="22">
        <f>IF(AG7=0,IF(AI7=0,0,1),1)</f>
        <v>1</v>
      </c>
      <c r="AP7" s="22">
        <f>IF(AG7&gt;AI7,1,0)</f>
        <v>0</v>
      </c>
      <c r="AQ7" s="22">
        <f>AO7-AP7-AR7</f>
        <v>1</v>
      </c>
      <c r="AR7" s="22">
        <f>IF(AG7&lt;AI7,1,0)</f>
        <v>0</v>
      </c>
      <c r="AW7" s="30"/>
      <c r="AX7" s="30"/>
      <c r="AY7" s="30"/>
      <c r="AZ7" s="37" t="s">
        <v>45</v>
      </c>
      <c r="BA7" s="38"/>
      <c r="BB7" s="38" t="s">
        <v>46</v>
      </c>
      <c r="BC7" s="39" t="s">
        <v>47</v>
      </c>
      <c r="BD7" s="37" t="s">
        <v>45</v>
      </c>
      <c r="BE7" s="38"/>
      <c r="BF7" s="38" t="s">
        <v>46</v>
      </c>
      <c r="BG7" s="39" t="s">
        <v>47</v>
      </c>
    </row>
    <row r="8" spans="1:60" ht="15">
      <c r="A8" s="10" t="s">
        <v>48</v>
      </c>
      <c r="B8" s="85" t="str">
        <f>Datenblatt!B26</f>
        <v>SHS Faistenau 1</v>
      </c>
      <c r="AG8" s="22">
        <f aca="true" t="shared" si="4" ref="AG8:AR8">SUM(AG6:AG7)</f>
        <v>1</v>
      </c>
      <c r="AH8" s="22">
        <f t="shared" si="4"/>
        <v>0</v>
      </c>
      <c r="AI8" s="22">
        <f t="shared" si="4"/>
        <v>3</v>
      </c>
      <c r="AJ8" s="22">
        <f t="shared" si="4"/>
        <v>0</v>
      </c>
      <c r="AK8" s="22">
        <f t="shared" si="4"/>
        <v>40</v>
      </c>
      <c r="AL8" s="22">
        <f t="shared" si="4"/>
        <v>0</v>
      </c>
      <c r="AM8" s="22">
        <f t="shared" si="4"/>
        <v>49</v>
      </c>
      <c r="AN8" s="22">
        <f t="shared" si="4"/>
        <v>0</v>
      </c>
      <c r="AO8" s="22">
        <f t="shared" si="4"/>
        <v>2</v>
      </c>
      <c r="AP8" s="22">
        <f t="shared" si="4"/>
        <v>0</v>
      </c>
      <c r="AQ8" s="22">
        <f t="shared" si="4"/>
        <v>1</v>
      </c>
      <c r="AR8" s="22">
        <f t="shared" si="4"/>
        <v>1</v>
      </c>
      <c r="AT8" s="10" t="s">
        <v>21</v>
      </c>
      <c r="AU8" s="12" t="s">
        <v>137</v>
      </c>
      <c r="AV8" s="6">
        <v>2</v>
      </c>
      <c r="AW8" s="30">
        <v>2</v>
      </c>
      <c r="AX8" s="40">
        <v>0</v>
      </c>
      <c r="AY8" s="30">
        <v>0</v>
      </c>
      <c r="AZ8" s="6">
        <v>4</v>
      </c>
      <c r="BA8" s="6" t="s">
        <v>14</v>
      </c>
      <c r="BB8" s="6">
        <v>0</v>
      </c>
      <c r="BC8" s="41">
        <v>4</v>
      </c>
      <c r="BD8" s="10">
        <v>44</v>
      </c>
      <c r="BE8" s="6" t="s">
        <v>13</v>
      </c>
      <c r="BF8" s="10">
        <v>20</v>
      </c>
      <c r="BG8" s="41">
        <v>24</v>
      </c>
      <c r="BH8" s="19">
        <v>4</v>
      </c>
    </row>
    <row r="9" spans="1:60" ht="15">
      <c r="A9" s="10" t="s">
        <v>49</v>
      </c>
      <c r="B9" s="85" t="str">
        <f>Datenblatt!B27</f>
        <v>VS Seekirchen 2</v>
      </c>
      <c r="AT9" s="10" t="s">
        <v>22</v>
      </c>
      <c r="AU9" s="12" t="s">
        <v>117</v>
      </c>
      <c r="AV9" s="6">
        <v>2</v>
      </c>
      <c r="AW9" s="30">
        <v>0</v>
      </c>
      <c r="AX9" s="40">
        <v>1</v>
      </c>
      <c r="AY9" s="30">
        <v>1</v>
      </c>
      <c r="AZ9" s="6">
        <v>1</v>
      </c>
      <c r="BA9" s="6" t="s">
        <v>14</v>
      </c>
      <c r="BB9" s="6">
        <v>3</v>
      </c>
      <c r="BC9" s="41">
        <v>-2</v>
      </c>
      <c r="BD9" s="10">
        <v>40</v>
      </c>
      <c r="BE9" s="6" t="s">
        <v>13</v>
      </c>
      <c r="BF9" s="10">
        <v>49</v>
      </c>
      <c r="BG9" s="41">
        <v>-9</v>
      </c>
      <c r="BH9" s="19">
        <v>1</v>
      </c>
    </row>
    <row r="10" spans="1:60" ht="15">
      <c r="A10" s="10"/>
      <c r="B10" s="85"/>
      <c r="D10" s="42"/>
      <c r="AK10" s="22"/>
      <c r="AM10" s="22"/>
      <c r="AT10" s="10" t="s">
        <v>23</v>
      </c>
      <c r="AU10" s="12" t="s">
        <v>134</v>
      </c>
      <c r="AV10" s="6">
        <v>2</v>
      </c>
      <c r="AW10" s="30">
        <v>0</v>
      </c>
      <c r="AX10" s="40">
        <v>1</v>
      </c>
      <c r="AY10" s="30">
        <v>1</v>
      </c>
      <c r="AZ10" s="6">
        <v>1</v>
      </c>
      <c r="BA10" s="6" t="s">
        <v>14</v>
      </c>
      <c r="BB10" s="6">
        <v>3</v>
      </c>
      <c r="BC10" s="41">
        <v>-2</v>
      </c>
      <c r="BD10" s="10">
        <v>34</v>
      </c>
      <c r="BE10" s="6" t="s">
        <v>13</v>
      </c>
      <c r="BF10" s="10">
        <v>49</v>
      </c>
      <c r="BG10" s="41">
        <v>-15</v>
      </c>
      <c r="BH10" s="19">
        <v>1</v>
      </c>
    </row>
    <row r="11" spans="7:60" ht="15">
      <c r="G11" s="43"/>
      <c r="H11" s="1"/>
      <c r="I11" s="2"/>
      <c r="J11" s="1"/>
      <c r="K11" s="3"/>
      <c r="L11" s="4"/>
      <c r="M11" s="2"/>
      <c r="N11" s="4"/>
      <c r="P11" s="8"/>
      <c r="Q11" s="8"/>
      <c r="R11" s="7"/>
      <c r="S11" s="8"/>
      <c r="T11" s="8"/>
      <c r="U11" s="8"/>
      <c r="V11" s="7"/>
      <c r="W11" s="8"/>
      <c r="X11" s="8"/>
      <c r="Y11" s="8"/>
      <c r="Z11" s="7"/>
      <c r="AA11" s="8"/>
      <c r="AD11" s="22" t="str">
        <f>B9</f>
        <v>VS Seekirchen 2</v>
      </c>
      <c r="AE11" s="6" t="s">
        <v>13</v>
      </c>
      <c r="AF11" s="22" t="str">
        <f>B7</f>
        <v>CD Gymnasium Salzburg </v>
      </c>
      <c r="AG11" s="22">
        <f>AI2</f>
        <v>0</v>
      </c>
      <c r="AH11" s="6" t="s">
        <v>14</v>
      </c>
      <c r="AI11" s="22">
        <f>AG2</f>
        <v>2</v>
      </c>
      <c r="AJ11" s="6" t="s">
        <v>15</v>
      </c>
      <c r="AK11" s="27">
        <f>AM2</f>
        <v>7</v>
      </c>
      <c r="AL11" s="6" t="s">
        <v>13</v>
      </c>
      <c r="AM11" s="27">
        <f>AK2</f>
        <v>22</v>
      </c>
      <c r="AN11" s="6" t="s">
        <v>16</v>
      </c>
      <c r="AO11" s="22">
        <f>IF(AG11=0,IF(AI11=0,0,1),1)</f>
        <v>1</v>
      </c>
      <c r="AP11" s="22">
        <f>IF(AG11&gt;AI11,1,0)</f>
        <v>0</v>
      </c>
      <c r="AQ11" s="22">
        <f>AO11-AP11-AR11</f>
        <v>0</v>
      </c>
      <c r="AR11" s="22">
        <f>IF(AG11&lt;AI11,1,0)</f>
        <v>1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</row>
    <row r="12" spans="30:47" ht="15">
      <c r="AD12" s="22" t="str">
        <f>B9</f>
        <v>VS Seekirchen 2</v>
      </c>
      <c r="AE12" s="6" t="s">
        <v>13</v>
      </c>
      <c r="AF12" s="22" t="str">
        <f>B8</f>
        <v>SHS Faistenau 1</v>
      </c>
      <c r="AG12" s="22">
        <f>AI7</f>
        <v>1</v>
      </c>
      <c r="AH12" s="6" t="s">
        <v>14</v>
      </c>
      <c r="AI12" s="22">
        <f>AG7</f>
        <v>1</v>
      </c>
      <c r="AJ12" s="6" t="s">
        <v>15</v>
      </c>
      <c r="AK12" s="27">
        <f>AM7</f>
        <v>27</v>
      </c>
      <c r="AL12" s="6" t="s">
        <v>13</v>
      </c>
      <c r="AM12" s="27">
        <f>AK7</f>
        <v>27</v>
      </c>
      <c r="AN12" s="6" t="s">
        <v>16</v>
      </c>
      <c r="AO12" s="22">
        <f>IF(AG12=0,IF(AI12=0,0,1),1)</f>
        <v>1</v>
      </c>
      <c r="AP12" s="22">
        <f>IF(AG12&gt;AI12,1,0)</f>
        <v>0</v>
      </c>
      <c r="AQ12" s="22">
        <f>AO12-AP12-AR12</f>
        <v>1</v>
      </c>
      <c r="AR12" s="22">
        <f>IF(AG12&lt;AI12,1,0)</f>
        <v>0</v>
      </c>
      <c r="AT12" s="22"/>
      <c r="AU12" s="22"/>
    </row>
    <row r="13" spans="4:47" ht="15">
      <c r="D13" s="42"/>
      <c r="AG13" s="22">
        <f aca="true" t="shared" si="5" ref="AG13:AR13">SUM(AG11:AG12)</f>
        <v>1</v>
      </c>
      <c r="AH13" s="22">
        <f t="shared" si="5"/>
        <v>0</v>
      </c>
      <c r="AI13" s="22">
        <f t="shared" si="5"/>
        <v>3</v>
      </c>
      <c r="AJ13" s="22">
        <f t="shared" si="5"/>
        <v>0</v>
      </c>
      <c r="AK13" s="22">
        <f t="shared" si="5"/>
        <v>34</v>
      </c>
      <c r="AL13" s="22">
        <f t="shared" si="5"/>
        <v>0</v>
      </c>
      <c r="AM13" s="22">
        <f t="shared" si="5"/>
        <v>49</v>
      </c>
      <c r="AN13" s="22">
        <f t="shared" si="5"/>
        <v>0</v>
      </c>
      <c r="AO13" s="22">
        <f t="shared" si="5"/>
        <v>2</v>
      </c>
      <c r="AP13" s="22">
        <f t="shared" si="5"/>
        <v>0</v>
      </c>
      <c r="AQ13" s="22">
        <f t="shared" si="5"/>
        <v>1</v>
      </c>
      <c r="AR13" s="22">
        <f t="shared" si="5"/>
        <v>1</v>
      </c>
      <c r="AT13" s="22"/>
      <c r="AU13" s="22"/>
    </row>
    <row r="14" spans="8:47" ht="15">
      <c r="H14" s="1"/>
      <c r="I14" s="2"/>
      <c r="J14" s="1"/>
      <c r="K14" s="3"/>
      <c r="L14" s="4"/>
      <c r="M14" s="2"/>
      <c r="N14" s="4"/>
      <c r="P14" s="8"/>
      <c r="Q14" s="8"/>
      <c r="R14" s="7"/>
      <c r="S14" s="8"/>
      <c r="T14" s="8"/>
      <c r="U14" s="8"/>
      <c r="V14" s="7"/>
      <c r="W14" s="8"/>
      <c r="X14" s="8"/>
      <c r="Y14" s="8"/>
      <c r="Z14" s="7"/>
      <c r="AA14" s="8"/>
      <c r="AT14" s="22"/>
      <c r="AU14" s="22"/>
    </row>
    <row r="15" spans="46:47" ht="15">
      <c r="AT15" s="22"/>
      <c r="AU15" s="22"/>
    </row>
    <row r="16" spans="4:47" ht="15">
      <c r="D16" s="42"/>
      <c r="E16" s="42"/>
      <c r="AK16" s="27"/>
      <c r="AM16" s="27"/>
      <c r="AT16" s="22"/>
      <c r="AU16" s="22"/>
    </row>
    <row r="17" spans="5:60" s="1" customFormat="1" ht="15">
      <c r="E17" s="22"/>
      <c r="F17" s="21"/>
      <c r="I17" s="2"/>
      <c r="K17" s="3"/>
      <c r="L17" s="4"/>
      <c r="M17" s="2"/>
      <c r="N17" s="4"/>
      <c r="P17" s="8"/>
      <c r="Q17" s="8"/>
      <c r="R17" s="7"/>
      <c r="S17" s="8"/>
      <c r="T17" s="8"/>
      <c r="U17" s="8"/>
      <c r="V17" s="7"/>
      <c r="W17" s="8"/>
      <c r="X17" s="8"/>
      <c r="Y17" s="8"/>
      <c r="Z17" s="7"/>
      <c r="AA17" s="8"/>
      <c r="AE17" s="2"/>
      <c r="AH17" s="2"/>
      <c r="AJ17" s="2"/>
      <c r="AK17" s="44"/>
      <c r="AL17" s="2"/>
      <c r="AM17" s="44"/>
      <c r="AN17" s="2"/>
      <c r="AT17" s="3"/>
      <c r="AU17" s="45"/>
      <c r="AV17" s="2"/>
      <c r="AW17" s="46"/>
      <c r="AX17" s="47"/>
      <c r="AY17" s="46"/>
      <c r="AZ17" s="2"/>
      <c r="BA17" s="2"/>
      <c r="BB17" s="2"/>
      <c r="BC17" s="3"/>
      <c r="BD17" s="3"/>
      <c r="BE17" s="2"/>
      <c r="BF17" s="3"/>
      <c r="BG17" s="3"/>
      <c r="BH17" s="21"/>
    </row>
    <row r="18" spans="5:59" ht="15">
      <c r="E18" s="43"/>
      <c r="AK18" s="22"/>
      <c r="AM18" s="22"/>
      <c r="AX18" s="48"/>
      <c r="BC18" s="10"/>
      <c r="BE18" s="6"/>
      <c r="BF18" s="10"/>
      <c r="BG18" s="10"/>
    </row>
    <row r="19" spans="4:59" ht="15">
      <c r="D19" s="42"/>
      <c r="E19" s="42"/>
      <c r="AE19" s="22"/>
      <c r="AH19" s="22"/>
      <c r="AJ19" s="22"/>
      <c r="AK19" s="22"/>
      <c r="AL19" s="22"/>
      <c r="AM19" s="22"/>
      <c r="AN19" s="22"/>
      <c r="AX19" s="48"/>
      <c r="BC19" s="10"/>
      <c r="BE19" s="6"/>
      <c r="BF19" s="10"/>
      <c r="BG19" s="10"/>
    </row>
    <row r="20" spans="4:60" ht="15">
      <c r="D20" s="1"/>
      <c r="E20" s="1"/>
      <c r="F20" s="21"/>
      <c r="G20" s="1"/>
      <c r="H20" s="1"/>
      <c r="I20" s="2"/>
      <c r="J20" s="1"/>
      <c r="K20" s="3"/>
      <c r="L20" s="4"/>
      <c r="M20" s="2"/>
      <c r="N20" s="4"/>
      <c r="O20" s="1"/>
      <c r="P20" s="8"/>
      <c r="Q20" s="8"/>
      <c r="R20" s="7"/>
      <c r="S20" s="8"/>
      <c r="T20" s="8"/>
      <c r="U20" s="8"/>
      <c r="V20" s="7"/>
      <c r="W20" s="8"/>
      <c r="X20" s="8"/>
      <c r="Y20" s="8"/>
      <c r="Z20" s="7"/>
      <c r="AA20" s="8"/>
      <c r="AE20" s="22"/>
      <c r="AH20" s="22"/>
      <c r="AJ20" s="22"/>
      <c r="AK20" s="22"/>
      <c r="AL20" s="22"/>
      <c r="AM20" s="22"/>
      <c r="AN20" s="22"/>
      <c r="AU20" s="22" t="str">
        <f>B7</f>
        <v>CD Gymnasium Salzburg </v>
      </c>
      <c r="AV20" s="6">
        <f>AO3</f>
        <v>2</v>
      </c>
      <c r="AW20" s="24">
        <f>AP3</f>
        <v>2</v>
      </c>
      <c r="AX20" s="48">
        <f>AQ3</f>
        <v>0</v>
      </c>
      <c r="AY20" s="24">
        <f>AR3</f>
        <v>0</v>
      </c>
      <c r="AZ20" s="6">
        <f>AG3</f>
        <v>4</v>
      </c>
      <c r="BA20" s="6" t="s">
        <v>14</v>
      </c>
      <c r="BB20" s="6">
        <f>AI3</f>
        <v>0</v>
      </c>
      <c r="BC20" s="22">
        <f>AZ20-BB20</f>
        <v>4</v>
      </c>
      <c r="BD20" s="10">
        <f>AK3</f>
        <v>44</v>
      </c>
      <c r="BE20" s="22" t="s">
        <v>13</v>
      </c>
      <c r="BF20" s="22">
        <f>AM3</f>
        <v>20</v>
      </c>
      <c r="BG20" s="22">
        <f>BD20-BF20</f>
        <v>24</v>
      </c>
      <c r="BH20" s="19">
        <f>2*AW20+AX20</f>
        <v>4</v>
      </c>
    </row>
    <row r="21" spans="31:60" ht="15">
      <c r="AE21" s="22"/>
      <c r="AH21" s="22"/>
      <c r="AJ21" s="22"/>
      <c r="AK21" s="22"/>
      <c r="AL21" s="22"/>
      <c r="AM21" s="22"/>
      <c r="AN21" s="22"/>
      <c r="AU21" s="22" t="str">
        <f>B8</f>
        <v>SHS Faistenau 1</v>
      </c>
      <c r="AV21" s="6">
        <f>AO8</f>
        <v>2</v>
      </c>
      <c r="AW21" s="24">
        <f>AP8</f>
        <v>0</v>
      </c>
      <c r="AX21" s="48">
        <f>AQ8</f>
        <v>1</v>
      </c>
      <c r="AY21" s="24">
        <f>AR8</f>
        <v>1</v>
      </c>
      <c r="AZ21" s="6">
        <f>AG8</f>
        <v>1</v>
      </c>
      <c r="BA21" s="6" t="s">
        <v>14</v>
      </c>
      <c r="BB21" s="6">
        <f>AI8</f>
        <v>3</v>
      </c>
      <c r="BC21" s="22">
        <f>AZ21-BB21</f>
        <v>-2</v>
      </c>
      <c r="BD21" s="10">
        <f>AK8</f>
        <v>40</v>
      </c>
      <c r="BE21" s="22" t="s">
        <v>13</v>
      </c>
      <c r="BF21" s="22">
        <f>AM8</f>
        <v>49</v>
      </c>
      <c r="BG21" s="22">
        <f>BD21-BF21</f>
        <v>-9</v>
      </c>
      <c r="BH21" s="19">
        <f>2*AW21+AX21</f>
        <v>1</v>
      </c>
    </row>
    <row r="22" spans="31:60" ht="15">
      <c r="AE22" s="22"/>
      <c r="AH22" s="22"/>
      <c r="AJ22" s="22"/>
      <c r="AK22" s="22"/>
      <c r="AL22" s="22"/>
      <c r="AM22" s="22"/>
      <c r="AN22" s="22"/>
      <c r="AU22" s="22" t="str">
        <f>B9</f>
        <v>VS Seekirchen 2</v>
      </c>
      <c r="AV22" s="6">
        <f>AO13</f>
        <v>2</v>
      </c>
      <c r="AW22" s="24">
        <f>AP13</f>
        <v>0</v>
      </c>
      <c r="AX22" s="48">
        <f>AQ13</f>
        <v>1</v>
      </c>
      <c r="AY22" s="24">
        <f>AR13</f>
        <v>1</v>
      </c>
      <c r="AZ22" s="6">
        <f>AG13</f>
        <v>1</v>
      </c>
      <c r="BA22" s="6" t="s">
        <v>14</v>
      </c>
      <c r="BB22" s="6">
        <f>AI13</f>
        <v>3</v>
      </c>
      <c r="BC22" s="22">
        <f>AZ22-BB22</f>
        <v>-2</v>
      </c>
      <c r="BD22" s="10">
        <f>AK13</f>
        <v>34</v>
      </c>
      <c r="BE22" s="22" t="s">
        <v>13</v>
      </c>
      <c r="BF22" s="22">
        <f>AM13</f>
        <v>49</v>
      </c>
      <c r="BG22" s="22">
        <f>BD22-BF22</f>
        <v>-15</v>
      </c>
      <c r="BH22" s="19">
        <f>2*AW22+AX22</f>
        <v>1</v>
      </c>
    </row>
    <row r="23" spans="31:60" ht="15">
      <c r="AE23" s="22"/>
      <c r="AH23" s="22"/>
      <c r="AJ23" s="22"/>
      <c r="AK23" s="22"/>
      <c r="AL23" s="22"/>
      <c r="AM23" s="22"/>
      <c r="AN23" s="22"/>
      <c r="AT23" s="22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</row>
    <row r="24" spans="31:47" ht="15">
      <c r="AE24" s="22"/>
      <c r="AH24" s="22"/>
      <c r="AJ24" s="22"/>
      <c r="AK24" s="22"/>
      <c r="AL24" s="22"/>
      <c r="AM24" s="22"/>
      <c r="AN24" s="22"/>
      <c r="AT24" s="22"/>
      <c r="AU24" s="22"/>
    </row>
    <row r="25" spans="31:47" ht="15">
      <c r="AE25" s="22"/>
      <c r="AH25" s="22"/>
      <c r="AJ25" s="22"/>
      <c r="AK25" s="22"/>
      <c r="AL25" s="22"/>
      <c r="AM25" s="22"/>
      <c r="AN25" s="22"/>
      <c r="AT25" s="22"/>
      <c r="AU25" s="22"/>
    </row>
    <row r="26" spans="31:47" ht="15">
      <c r="AE26" s="22"/>
      <c r="AH26" s="22"/>
      <c r="AJ26" s="22"/>
      <c r="AK26" s="22"/>
      <c r="AL26" s="22"/>
      <c r="AM26" s="22"/>
      <c r="AN26" s="22"/>
      <c r="AT26" s="22"/>
      <c r="AU26" s="22"/>
    </row>
    <row r="27" spans="31:47" ht="15">
      <c r="AE27" s="22"/>
      <c r="AH27" s="22"/>
      <c r="AJ27" s="22"/>
      <c r="AK27" s="22"/>
      <c r="AL27" s="22"/>
      <c r="AM27" s="22"/>
      <c r="AN27" s="22"/>
      <c r="AT27" s="22"/>
      <c r="AU27" s="22"/>
    </row>
    <row r="28" spans="31:47" ht="15">
      <c r="AE28" s="22"/>
      <c r="AH28" s="22"/>
      <c r="AJ28" s="22"/>
      <c r="AK28" s="22"/>
      <c r="AL28" s="22"/>
      <c r="AM28" s="22"/>
      <c r="AN28" s="22"/>
      <c r="AT28" s="22"/>
      <c r="AU28" s="22"/>
    </row>
    <row r="29" spans="31:47" ht="15">
      <c r="AE29" s="22"/>
      <c r="AH29" s="22"/>
      <c r="AJ29" s="22"/>
      <c r="AK29" s="22"/>
      <c r="AL29" s="22"/>
      <c r="AM29" s="22"/>
      <c r="AN29" s="22"/>
      <c r="AT29" s="22"/>
      <c r="AU29" s="22"/>
    </row>
    <row r="30" spans="31:59" ht="15">
      <c r="AE30" s="22"/>
      <c r="AH30" s="22"/>
      <c r="AJ30" s="22"/>
      <c r="AK30" s="22"/>
      <c r="AL30" s="22"/>
      <c r="AM30" s="22"/>
      <c r="AN30" s="22"/>
      <c r="AT30" s="22"/>
      <c r="AX30" s="48"/>
      <c r="BC30" s="10"/>
      <c r="BE30" s="6"/>
      <c r="BF30" s="10"/>
      <c r="BG30" s="10"/>
    </row>
    <row r="31" spans="31:47" ht="15">
      <c r="AE31" s="22"/>
      <c r="AH31" s="22"/>
      <c r="AJ31" s="22"/>
      <c r="AK31" s="22"/>
      <c r="AL31" s="22"/>
      <c r="AM31" s="22"/>
      <c r="AN31" s="22"/>
      <c r="AT31" s="22"/>
      <c r="AU31" s="22"/>
    </row>
    <row r="32" spans="31:59" ht="15">
      <c r="AE32" s="22"/>
      <c r="AH32" s="22"/>
      <c r="AJ32" s="22"/>
      <c r="AK32" s="22"/>
      <c r="AL32" s="22"/>
      <c r="AM32" s="22"/>
      <c r="AN32" s="22"/>
      <c r="AT32" s="22"/>
      <c r="AX32" s="48"/>
      <c r="BC32" s="10"/>
      <c r="BE32" s="6"/>
      <c r="BF32" s="10"/>
      <c r="BG32" s="10"/>
    </row>
    <row r="33" spans="31:47" ht="15">
      <c r="AE33" s="22"/>
      <c r="AH33" s="22"/>
      <c r="AJ33" s="22"/>
      <c r="AK33" s="22"/>
      <c r="AL33" s="22"/>
      <c r="AM33" s="22"/>
      <c r="AN33" s="22"/>
      <c r="AT33" s="22"/>
      <c r="AU33" s="22"/>
    </row>
    <row r="34" spans="31:59" ht="15">
      <c r="AE34" s="22"/>
      <c r="AH34" s="22"/>
      <c r="AJ34" s="22"/>
      <c r="AK34" s="22"/>
      <c r="AL34" s="22"/>
      <c r="AM34" s="22"/>
      <c r="AN34" s="22"/>
      <c r="AT34" s="22"/>
      <c r="AX34" s="48"/>
      <c r="BC34" s="10"/>
      <c r="BE34" s="6"/>
      <c r="BF34" s="10"/>
      <c r="BG34" s="10"/>
    </row>
    <row r="35" spans="31:40" ht="15">
      <c r="AE35" s="22"/>
      <c r="AH35" s="22"/>
      <c r="AJ35" s="22"/>
      <c r="AK35" s="22"/>
      <c r="AL35" s="22"/>
      <c r="AM35" s="22"/>
      <c r="AN35" s="22"/>
    </row>
    <row r="36" spans="31:40" ht="15">
      <c r="AE36" s="22"/>
      <c r="AH36" s="22"/>
      <c r="AJ36" s="22"/>
      <c r="AK36" s="22"/>
      <c r="AL36" s="22"/>
      <c r="AM36" s="22"/>
      <c r="AN36" s="22"/>
    </row>
    <row r="37" spans="31:40" ht="15">
      <c r="AE37" s="22"/>
      <c r="AH37" s="22"/>
      <c r="AJ37" s="22"/>
      <c r="AK37" s="22"/>
      <c r="AL37" s="22"/>
      <c r="AM37" s="22"/>
      <c r="AN37" s="22"/>
    </row>
    <row r="38" spans="31:40" ht="15">
      <c r="AE38" s="22"/>
      <c r="AH38" s="22"/>
      <c r="AJ38" s="22"/>
      <c r="AK38" s="22"/>
      <c r="AL38" s="22"/>
      <c r="AM38" s="22"/>
      <c r="AN38" s="22"/>
    </row>
    <row r="39" spans="31:40" ht="15">
      <c r="AE39" s="22"/>
      <c r="AH39" s="22"/>
      <c r="AJ39" s="22"/>
      <c r="AK39" s="22"/>
      <c r="AL39" s="22"/>
      <c r="AM39" s="22"/>
      <c r="AN39" s="22"/>
    </row>
    <row r="40" spans="31:40" ht="15">
      <c r="AE40" s="22"/>
      <c r="AH40" s="22"/>
      <c r="AJ40" s="22"/>
      <c r="AK40" s="22"/>
      <c r="AL40" s="22"/>
      <c r="AM40" s="22"/>
      <c r="AN40" s="22"/>
    </row>
    <row r="41" spans="31:40" ht="15">
      <c r="AE41" s="22"/>
      <c r="AH41" s="22"/>
      <c r="AJ41" s="22"/>
      <c r="AK41" s="22"/>
      <c r="AL41" s="22"/>
      <c r="AM41" s="22"/>
      <c r="AN41" s="22"/>
    </row>
    <row r="42" spans="31:40" ht="15">
      <c r="AE42" s="22"/>
      <c r="AH42" s="22"/>
      <c r="AJ42" s="22"/>
      <c r="AK42" s="22"/>
      <c r="AL42" s="22"/>
      <c r="AM42" s="22"/>
      <c r="AN42" s="22"/>
    </row>
    <row r="43" spans="31:40" ht="15">
      <c r="AE43" s="22"/>
      <c r="AH43" s="22"/>
      <c r="AJ43" s="22"/>
      <c r="AK43" s="22"/>
      <c r="AL43" s="22"/>
      <c r="AM43" s="22"/>
      <c r="AN43" s="22"/>
    </row>
    <row r="44" spans="31:40" ht="15">
      <c r="AE44" s="22"/>
      <c r="AH44" s="22"/>
      <c r="AJ44" s="22"/>
      <c r="AK44" s="22"/>
      <c r="AL44" s="22"/>
      <c r="AM44" s="22"/>
      <c r="AN44" s="22"/>
    </row>
    <row r="45" spans="31:40" ht="15">
      <c r="AE45" s="22"/>
      <c r="AH45" s="22"/>
      <c r="AJ45" s="22"/>
      <c r="AK45" s="22"/>
      <c r="AL45" s="22"/>
      <c r="AM45" s="22"/>
      <c r="AN45" s="22"/>
    </row>
    <row r="46" spans="31:40" ht="15">
      <c r="AE46" s="22"/>
      <c r="AH46" s="22"/>
      <c r="AJ46" s="22"/>
      <c r="AK46" s="22"/>
      <c r="AL46" s="22"/>
      <c r="AM46" s="22"/>
      <c r="AN46" s="22"/>
    </row>
    <row r="47" spans="31:40" ht="15">
      <c r="AE47" s="22"/>
      <c r="AH47" s="22"/>
      <c r="AJ47" s="22"/>
      <c r="AK47" s="22"/>
      <c r="AL47" s="22"/>
      <c r="AM47" s="22"/>
      <c r="AN47" s="22"/>
    </row>
    <row r="48" spans="31:40" ht="15">
      <c r="AE48" s="22"/>
      <c r="AH48" s="22"/>
      <c r="AJ48" s="22"/>
      <c r="AK48" s="22"/>
      <c r="AL48" s="22"/>
      <c r="AM48" s="22"/>
      <c r="AN48" s="22"/>
    </row>
    <row r="49" spans="31:36" ht="15">
      <c r="AE49" s="22"/>
      <c r="AH49" s="22"/>
      <c r="AJ49" s="22"/>
    </row>
    <row r="50" spans="31:36" ht="15">
      <c r="AE50" s="22"/>
      <c r="AH50" s="22"/>
      <c r="AJ50" s="22"/>
    </row>
    <row r="51" spans="31:36" ht="15">
      <c r="AE51" s="22"/>
      <c r="AH51" s="22"/>
      <c r="AJ51" s="22"/>
    </row>
    <row r="52" spans="31:36" ht="15">
      <c r="AE52" s="22"/>
      <c r="AH52" s="22"/>
      <c r="AJ52" s="22"/>
    </row>
    <row r="53" spans="31:36" ht="15">
      <c r="AE53" s="22"/>
      <c r="AH53" s="22"/>
      <c r="AJ53" s="22"/>
    </row>
    <row r="54" spans="31:36" ht="15">
      <c r="AE54" s="22"/>
      <c r="AH54" s="22"/>
      <c r="AJ54" s="22"/>
    </row>
    <row r="55" spans="31:36" ht="15">
      <c r="AE55" s="22"/>
      <c r="AH55" s="22"/>
      <c r="AJ55" s="22"/>
    </row>
    <row r="56" spans="31:36" ht="15">
      <c r="AE56" s="22"/>
      <c r="AH56" s="22"/>
      <c r="AJ56" s="22"/>
    </row>
    <row r="57" spans="31:36" ht="15">
      <c r="AE57" s="22"/>
      <c r="AH57" s="22"/>
      <c r="AJ57" s="22"/>
    </row>
    <row r="58" spans="31:36" ht="15">
      <c r="AE58" s="22"/>
      <c r="AH58" s="22"/>
      <c r="AJ58" s="22"/>
    </row>
    <row r="59" spans="31:36" ht="15">
      <c r="AE59" s="22"/>
      <c r="AH59" s="22"/>
      <c r="AJ59" s="22"/>
    </row>
    <row r="60" spans="31:36" ht="15">
      <c r="AE60" s="22"/>
      <c r="AH60" s="22"/>
      <c r="AJ60" s="22"/>
    </row>
    <row r="61" spans="31:36" ht="15">
      <c r="AE61" s="22"/>
      <c r="AH61" s="22"/>
      <c r="AJ61" s="22"/>
    </row>
    <row r="62" spans="31:36" ht="15">
      <c r="AE62" s="22"/>
      <c r="AH62" s="22"/>
      <c r="AJ62" s="22"/>
    </row>
    <row r="63" spans="31:36" ht="15">
      <c r="AE63" s="22"/>
      <c r="AH63" s="22"/>
      <c r="AJ63" s="22"/>
    </row>
    <row r="64" spans="31:36" ht="15">
      <c r="AE64" s="22"/>
      <c r="AH64" s="22"/>
      <c r="AJ64" s="22"/>
    </row>
    <row r="65" spans="31:40" ht="15">
      <c r="AE65" s="22"/>
      <c r="AH65" s="22"/>
      <c r="AJ65" s="22"/>
      <c r="AK65" s="22"/>
      <c r="AL65" s="22"/>
      <c r="AM65" s="22"/>
      <c r="AN65" s="22"/>
    </row>
    <row r="66" spans="31:40" ht="15">
      <c r="AE66" s="22"/>
      <c r="AH66" s="22"/>
      <c r="AJ66" s="22"/>
      <c r="AK66" s="22"/>
      <c r="AL66" s="22"/>
      <c r="AM66" s="22"/>
      <c r="AN66" s="22"/>
    </row>
    <row r="67" spans="31:40" ht="15">
      <c r="AE67" s="22"/>
      <c r="AH67" s="22"/>
      <c r="AJ67" s="22"/>
      <c r="AK67" s="22"/>
      <c r="AL67" s="22"/>
      <c r="AM67" s="22"/>
      <c r="AN67" s="22"/>
    </row>
    <row r="68" spans="31:40" ht="15">
      <c r="AE68" s="22"/>
      <c r="AH68" s="22"/>
      <c r="AJ68" s="22"/>
      <c r="AK68" s="22"/>
      <c r="AL68" s="22"/>
      <c r="AM68" s="22"/>
      <c r="AN68" s="22"/>
    </row>
    <row r="69" spans="31:40" ht="15">
      <c r="AE69" s="22"/>
      <c r="AH69" s="22"/>
      <c r="AJ69" s="22"/>
      <c r="AK69" s="22"/>
      <c r="AL69" s="22"/>
      <c r="AM69" s="22"/>
      <c r="AN69" s="22"/>
    </row>
    <row r="70" spans="31:40" ht="15">
      <c r="AE70" s="22"/>
      <c r="AH70" s="22"/>
      <c r="AJ70" s="22"/>
      <c r="AK70" s="22"/>
      <c r="AL70" s="22"/>
      <c r="AM70" s="22"/>
      <c r="AN70" s="22"/>
    </row>
    <row r="71" spans="31:40" ht="15">
      <c r="AE71" s="22"/>
      <c r="AH71" s="22"/>
      <c r="AJ71" s="22"/>
      <c r="AK71" s="22"/>
      <c r="AL71" s="22"/>
      <c r="AM71" s="22"/>
      <c r="AN71" s="22"/>
    </row>
    <row r="72" spans="31:40" ht="15">
      <c r="AE72" s="22"/>
      <c r="AH72" s="22"/>
      <c r="AJ72" s="22"/>
      <c r="AK72" s="22"/>
      <c r="AL72" s="22"/>
      <c r="AM72" s="22"/>
      <c r="AN72" s="22"/>
    </row>
    <row r="73" spans="31:47" ht="15">
      <c r="AE73" s="22"/>
      <c r="AH73" s="22"/>
      <c r="AJ73" s="22"/>
      <c r="AK73" s="22"/>
      <c r="AL73" s="22"/>
      <c r="AM73" s="22"/>
      <c r="AN73" s="22"/>
      <c r="AT73" s="22"/>
      <c r="AU73" s="22"/>
    </row>
    <row r="74" spans="31:47" ht="15">
      <c r="AE74" s="22"/>
      <c r="AH74" s="22"/>
      <c r="AJ74" s="22"/>
      <c r="AK74" s="22"/>
      <c r="AL74" s="22"/>
      <c r="AM74" s="22"/>
      <c r="AN74" s="22"/>
      <c r="AT74" s="22"/>
      <c r="AU74" s="22"/>
    </row>
    <row r="75" spans="31:47" ht="15">
      <c r="AE75" s="22"/>
      <c r="AH75" s="22"/>
      <c r="AJ75" s="22"/>
      <c r="AK75" s="22"/>
      <c r="AL75" s="22"/>
      <c r="AM75" s="22"/>
      <c r="AN75" s="22"/>
      <c r="AT75" s="22"/>
      <c r="AU75" s="22"/>
    </row>
    <row r="76" spans="46:47" ht="15">
      <c r="AT76" s="22"/>
      <c r="AU76" s="22"/>
    </row>
    <row r="77" spans="46:47" ht="15">
      <c r="AT77" s="22"/>
      <c r="AU77" s="22"/>
    </row>
    <row r="78" spans="46:47" ht="15">
      <c r="AT78" s="22"/>
      <c r="AU78" s="22"/>
    </row>
    <row r="79" spans="46:47" ht="15">
      <c r="AT79" s="22"/>
      <c r="AU79" s="22"/>
    </row>
    <row r="80" spans="46:47" ht="15">
      <c r="AT80" s="22"/>
      <c r="AU80" s="22"/>
    </row>
    <row r="81" spans="46:47" ht="15">
      <c r="AT81" s="22"/>
      <c r="AU81" s="22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colBreaks count="1" manualBreakCount="1">
    <brk id="45" max="65535" man="1"/>
  </col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zoomScalePageLayoutView="0" workbookViewId="0" topLeftCell="AG1">
      <selection activeCell="AU8" sqref="AU8:BH11"/>
    </sheetView>
  </sheetViews>
  <sheetFormatPr defaultColWidth="12.00390625" defaultRowHeight="12.75"/>
  <cols>
    <col min="1" max="1" width="30.375" style="22" customWidth="1"/>
    <col min="2" max="2" width="32.25390625" style="22" customWidth="1"/>
    <col min="3" max="3" width="6.875" style="22" customWidth="1"/>
    <col min="4" max="4" width="5.375" style="22" customWidth="1"/>
    <col min="5" max="5" width="21.875" style="22" customWidth="1"/>
    <col min="6" max="6" width="1.875" style="26" customWidth="1"/>
    <col min="7" max="7" width="21.875" style="22" customWidth="1"/>
    <col min="8" max="8" width="2.375" style="22" customWidth="1"/>
    <col min="9" max="9" width="1.875" style="22" customWidth="1"/>
    <col min="10" max="10" width="2.375" style="22" customWidth="1"/>
    <col min="11" max="11" width="2.00390625" style="22" customWidth="1"/>
    <col min="12" max="12" width="3.875" style="22" customWidth="1"/>
    <col min="13" max="13" width="1.875" style="22" customWidth="1"/>
    <col min="14" max="14" width="3.875" style="22" customWidth="1"/>
    <col min="15" max="15" width="2.00390625" style="22" customWidth="1"/>
    <col min="16" max="16" width="1.875" style="1" customWidth="1"/>
    <col min="17" max="17" width="3.875" style="1" customWidth="1"/>
    <col min="18" max="18" width="1.875" style="1" customWidth="1"/>
    <col min="19" max="19" width="3.875" style="1" customWidth="1"/>
    <col min="20" max="20" width="1.875" style="1" customWidth="1"/>
    <col min="21" max="21" width="3.875" style="1" customWidth="1"/>
    <col min="22" max="22" width="1.875" style="1" customWidth="1"/>
    <col min="23" max="23" width="3.875" style="1" customWidth="1"/>
    <col min="24" max="24" width="1.875" style="1" customWidth="1"/>
    <col min="25" max="25" width="3.875" style="1" customWidth="1"/>
    <col min="26" max="26" width="1.875" style="1" customWidth="1"/>
    <col min="27" max="27" width="3.875" style="1" customWidth="1"/>
    <col min="28" max="28" width="1.875" style="1" customWidth="1"/>
    <col min="29" max="29" width="0.74609375" style="22" customWidth="1"/>
    <col min="30" max="30" width="21.875" style="22" customWidth="1"/>
    <col min="31" max="31" width="1.875" style="6" customWidth="1"/>
    <col min="32" max="32" width="21.875" style="22" customWidth="1"/>
    <col min="33" max="33" width="2.375" style="22" customWidth="1"/>
    <col min="34" max="34" width="1.875" style="6" customWidth="1"/>
    <col min="35" max="35" width="2.375" style="22" customWidth="1"/>
    <col min="36" max="36" width="2.00390625" style="6" customWidth="1"/>
    <col min="37" max="37" width="5.125" style="6" customWidth="1"/>
    <col min="38" max="38" width="1.875" style="6" customWidth="1"/>
    <col min="39" max="39" width="5.125" style="6" customWidth="1"/>
    <col min="40" max="40" width="2.00390625" style="6" customWidth="1"/>
    <col min="41" max="44" width="2.375" style="22" customWidth="1"/>
    <col min="45" max="45" width="12.00390625" style="22" customWidth="1"/>
    <col min="46" max="46" width="3.125" style="10" customWidth="1"/>
    <col min="47" max="47" width="28.75390625" style="12" customWidth="1"/>
    <col min="48" max="48" width="4.125" style="6" customWidth="1"/>
    <col min="49" max="49" width="3.375" style="24" customWidth="1"/>
    <col min="50" max="50" width="3.375" style="25" customWidth="1"/>
    <col min="51" max="51" width="3.375" style="24" customWidth="1"/>
    <col min="52" max="52" width="2.75390625" style="6" customWidth="1"/>
    <col min="53" max="53" width="2.125" style="6" customWidth="1"/>
    <col min="54" max="54" width="2.375" style="6" customWidth="1"/>
    <col min="55" max="55" width="4.875" style="22" customWidth="1"/>
    <col min="56" max="56" width="5.00390625" style="10" customWidth="1"/>
    <col min="57" max="57" width="2.125" style="22" customWidth="1"/>
    <col min="58" max="59" width="4.875" style="22" customWidth="1"/>
    <col min="60" max="60" width="5.75390625" style="19" customWidth="1"/>
    <col min="61" max="16384" width="12.00390625" style="22" customWidth="1"/>
  </cols>
  <sheetData>
    <row r="1" spans="1:44" ht="15">
      <c r="A1" s="10" t="s">
        <v>30</v>
      </c>
      <c r="B1" s="12">
        <f>'Gruppe A'!B1</f>
        <v>0</v>
      </c>
      <c r="C1" s="22" t="s">
        <v>31</v>
      </c>
      <c r="E1" s="23" t="s">
        <v>32</v>
      </c>
      <c r="F1" s="23"/>
      <c r="G1" s="23" t="s">
        <v>33</v>
      </c>
      <c r="H1" s="10"/>
      <c r="I1" s="6"/>
      <c r="J1" s="10"/>
      <c r="K1" s="10"/>
      <c r="L1" s="10"/>
      <c r="AC1" s="22" t="s">
        <v>34</v>
      </c>
      <c r="AD1" s="22" t="str">
        <f>B7</f>
        <v>SHS Faistenau 2</v>
      </c>
      <c r="AE1" s="6" t="s">
        <v>13</v>
      </c>
      <c r="AF1" s="22" t="str">
        <f>B8</f>
        <v>VS Seekirchen weibl</v>
      </c>
      <c r="AG1" s="22">
        <f>H2</f>
        <v>2</v>
      </c>
      <c r="AH1" s="6" t="s">
        <v>14</v>
      </c>
      <c r="AI1" s="22">
        <f>J2</f>
        <v>0</v>
      </c>
      <c r="AJ1" s="6" t="s">
        <v>15</v>
      </c>
      <c r="AK1" s="22">
        <f>L2</f>
        <v>22</v>
      </c>
      <c r="AL1" s="6" t="s">
        <v>13</v>
      </c>
      <c r="AM1" s="22">
        <f>N2</f>
        <v>12</v>
      </c>
      <c r="AN1" s="6" t="s">
        <v>16</v>
      </c>
      <c r="AO1" s="22">
        <f>IF(AG1=0,IF(AI1=0,0,1),1)</f>
        <v>1</v>
      </c>
      <c r="AP1" s="22">
        <f>IF(AG1&gt;AI1,1,0)</f>
        <v>1</v>
      </c>
      <c r="AQ1" s="22">
        <f>AO1-AP1-AR1</f>
        <v>0</v>
      </c>
      <c r="AR1" s="22">
        <f>IF(AG1&lt;AI1,1,0)</f>
        <v>0</v>
      </c>
    </row>
    <row r="2" spans="1:46" ht="15">
      <c r="A2" s="10" t="s">
        <v>35</v>
      </c>
      <c r="B2" s="22">
        <f>'Gruppe A'!B2</f>
        <v>0</v>
      </c>
      <c r="C2" s="22">
        <f>B2</f>
        <v>0</v>
      </c>
      <c r="D2" s="22">
        <v>10</v>
      </c>
      <c r="E2" s="22" t="str">
        <f>B7</f>
        <v>SHS Faistenau 2</v>
      </c>
      <c r="F2" s="26" t="s">
        <v>13</v>
      </c>
      <c r="G2" s="22" t="str">
        <f>B8</f>
        <v>VS Seekirchen weibl</v>
      </c>
      <c r="H2" s="1">
        <f>(IF(Q2&gt;S2,1,0))+(IF(U2&gt;W2,1,0))+(IF(Y2&gt;AA2,1,0))</f>
        <v>2</v>
      </c>
      <c r="I2" s="2" t="s">
        <v>14</v>
      </c>
      <c r="J2" s="1">
        <f>(IF(Q2&lt;S2,1,0))+(IF(U2&lt;W2,1,0))+(IF(Y2&lt;AA2,1,0))</f>
        <v>0</v>
      </c>
      <c r="K2" s="3" t="s">
        <v>15</v>
      </c>
      <c r="L2" s="4">
        <f>Q2+U2+Y2</f>
        <v>22</v>
      </c>
      <c r="M2" s="2" t="s">
        <v>13</v>
      </c>
      <c r="N2" s="4">
        <f>S2+W2+AA2</f>
        <v>12</v>
      </c>
      <c r="O2" s="22" t="s">
        <v>16</v>
      </c>
      <c r="P2" s="8" t="s">
        <v>17</v>
      </c>
      <c r="Q2" s="8">
        <f>Ergebnisse!P28</f>
        <v>11</v>
      </c>
      <c r="R2" s="8" t="str">
        <f>Ergebnisse!Q28</f>
        <v>:</v>
      </c>
      <c r="S2" s="8">
        <f>Ergebnisse!R28</f>
        <v>6</v>
      </c>
      <c r="T2" s="8" t="str">
        <f>Ergebnisse!S28</f>
        <v>,</v>
      </c>
      <c r="U2" s="8">
        <f>Ergebnisse!T28</f>
        <v>11</v>
      </c>
      <c r="V2" s="8" t="str">
        <f>Ergebnisse!U28</f>
        <v>:</v>
      </c>
      <c r="W2" s="8">
        <f>Ergebnisse!V28</f>
        <v>6</v>
      </c>
      <c r="X2" s="8" t="str">
        <f>Ergebnisse!W28</f>
        <v>,</v>
      </c>
      <c r="Y2" s="8">
        <f>Ergebnisse!X28</f>
        <v>0</v>
      </c>
      <c r="Z2" s="8" t="str">
        <f>Ergebnisse!Y28</f>
        <v>:</v>
      </c>
      <c r="AA2" s="8">
        <f>Ergebnisse!Z28</f>
        <v>0</v>
      </c>
      <c r="AB2" s="1" t="s">
        <v>19</v>
      </c>
      <c r="AC2" s="22" t="b">
        <f aca="true" t="shared" si="0" ref="AC2:AC7">IF(L2=Q2+U2+Y2,IF(N2=S2+W2+AA2,TRUE))</f>
        <v>1</v>
      </c>
      <c r="AD2" s="22" t="str">
        <f>B7</f>
        <v>SHS Faistenau 2</v>
      </c>
      <c r="AE2" s="6" t="s">
        <v>13</v>
      </c>
      <c r="AF2" s="22" t="str">
        <f>B9</f>
        <v>SHS Faistenau weibl</v>
      </c>
      <c r="AG2" s="22">
        <f>H3</f>
        <v>2</v>
      </c>
      <c r="AH2" s="22" t="str">
        <f>I3</f>
        <v>/</v>
      </c>
      <c r="AI2" s="22">
        <f>J3</f>
        <v>0</v>
      </c>
      <c r="AJ2" s="22" t="str">
        <f>K3</f>
        <v>(</v>
      </c>
      <c r="AK2" s="22">
        <f>L3</f>
        <v>22</v>
      </c>
      <c r="AL2" s="22" t="str">
        <f>M3</f>
        <v>:</v>
      </c>
      <c r="AM2" s="22">
        <f>N3</f>
        <v>11</v>
      </c>
      <c r="AN2" s="6" t="s">
        <v>16</v>
      </c>
      <c r="AO2" s="22">
        <f>IF(AG2=0,IF(AI2=0,0,1),1)</f>
        <v>1</v>
      </c>
      <c r="AP2" s="22">
        <f>IF(AG2&gt;AI2,1,0)</f>
        <v>1</v>
      </c>
      <c r="AQ2" s="22">
        <f>AO2-AP2-AR2</f>
        <v>0</v>
      </c>
      <c r="AR2" s="22">
        <f>IF(AG2&lt;AI2,1,0)</f>
        <v>0</v>
      </c>
      <c r="AT2" s="22"/>
    </row>
    <row r="3" spans="1:46" ht="15">
      <c r="A3" s="10" t="s">
        <v>36</v>
      </c>
      <c r="B3" s="22">
        <f>'Gruppe A'!B3</f>
        <v>0</v>
      </c>
      <c r="C3" s="22">
        <f>B2</f>
        <v>0</v>
      </c>
      <c r="D3" s="22">
        <v>11</v>
      </c>
      <c r="E3" s="22" t="str">
        <f>B7</f>
        <v>SHS Faistenau 2</v>
      </c>
      <c r="F3" s="26" t="s">
        <v>13</v>
      </c>
      <c r="G3" s="22" t="str">
        <f>B9</f>
        <v>SHS Faistenau weibl</v>
      </c>
      <c r="H3" s="1">
        <f>(IF(Q3&gt;S3,1,0))+(IF(U3&gt;W3,1,0))+(IF(Y3&gt;AA3,1,0))</f>
        <v>2</v>
      </c>
      <c r="I3" s="2" t="s">
        <v>14</v>
      </c>
      <c r="J3" s="1">
        <f>(IF(Q3&lt;S3,1,0))+(IF(U3&lt;W3,1,0))+(IF(Y3&lt;AA3,1,0))</f>
        <v>0</v>
      </c>
      <c r="K3" s="3" t="s">
        <v>15</v>
      </c>
      <c r="L3" s="4">
        <f>Q3+U3+Y3</f>
        <v>22</v>
      </c>
      <c r="M3" s="2" t="s">
        <v>13</v>
      </c>
      <c r="N3" s="4">
        <f>S3+W3+AA3</f>
        <v>11</v>
      </c>
      <c r="O3" s="22" t="s">
        <v>16</v>
      </c>
      <c r="P3" s="8" t="s">
        <v>17</v>
      </c>
      <c r="Q3" s="8">
        <f>Ergebnisse!P29</f>
        <v>11</v>
      </c>
      <c r="R3" s="8" t="str">
        <f>Ergebnisse!Q29</f>
        <v>:</v>
      </c>
      <c r="S3" s="8">
        <f>Ergebnisse!R29</f>
        <v>8</v>
      </c>
      <c r="T3" s="8" t="str">
        <f>Ergebnisse!S29</f>
        <v>,</v>
      </c>
      <c r="U3" s="8">
        <f>Ergebnisse!T29</f>
        <v>11</v>
      </c>
      <c r="V3" s="8" t="str">
        <f>Ergebnisse!U29</f>
        <v>:</v>
      </c>
      <c r="W3" s="8">
        <f>Ergebnisse!V29</f>
        <v>3</v>
      </c>
      <c r="X3" s="8" t="str">
        <f>Ergebnisse!W29</f>
        <v>,</v>
      </c>
      <c r="Y3" s="8">
        <f>Ergebnisse!X29</f>
        <v>0</v>
      </c>
      <c r="Z3" s="8" t="str">
        <f>Ergebnisse!Y29</f>
        <v>:</v>
      </c>
      <c r="AA3" s="8">
        <f>Ergebnisse!Z29</f>
        <v>0</v>
      </c>
      <c r="AB3" s="1" t="s">
        <v>19</v>
      </c>
      <c r="AC3" s="22" t="b">
        <f t="shared" si="0"/>
        <v>1</v>
      </c>
      <c r="AG3" s="22">
        <f aca="true" t="shared" si="1" ref="AG3:AR3">SUM(AG1:AG2)</f>
        <v>4</v>
      </c>
      <c r="AH3" s="22">
        <f t="shared" si="1"/>
        <v>0</v>
      </c>
      <c r="AI3" s="22">
        <f t="shared" si="1"/>
        <v>0</v>
      </c>
      <c r="AJ3" s="22">
        <f t="shared" si="1"/>
        <v>0</v>
      </c>
      <c r="AK3" s="22">
        <f t="shared" si="1"/>
        <v>44</v>
      </c>
      <c r="AL3" s="22">
        <f t="shared" si="1"/>
        <v>0</v>
      </c>
      <c r="AM3" s="22">
        <f t="shared" si="1"/>
        <v>23</v>
      </c>
      <c r="AN3" s="22">
        <f t="shared" si="1"/>
        <v>0</v>
      </c>
      <c r="AO3" s="22">
        <f t="shared" si="1"/>
        <v>2</v>
      </c>
      <c r="AP3" s="22">
        <f t="shared" si="1"/>
        <v>2</v>
      </c>
      <c r="AQ3" s="22">
        <f t="shared" si="1"/>
        <v>0</v>
      </c>
      <c r="AR3" s="22">
        <f t="shared" si="1"/>
        <v>0</v>
      </c>
      <c r="AT3" s="22"/>
    </row>
    <row r="4" spans="1:46" ht="15">
      <c r="A4" s="10" t="s">
        <v>37</v>
      </c>
      <c r="B4" s="28">
        <f>'Gruppe A'!B4</f>
        <v>0</v>
      </c>
      <c r="C4" s="22">
        <f>B2</f>
        <v>0</v>
      </c>
      <c r="D4" s="22">
        <v>12</v>
      </c>
      <c r="E4" s="22" t="str">
        <f>B8</f>
        <v>VS Seekirchen weibl</v>
      </c>
      <c r="F4" s="26" t="s">
        <v>13</v>
      </c>
      <c r="G4" s="22" t="str">
        <f>B9</f>
        <v>SHS Faistenau weibl</v>
      </c>
      <c r="H4" s="1">
        <f>(IF(Q4&gt;S4,1,0))+(IF(U4&gt;W4,1,0))+(IF(Y4&gt;AA4,1,0))</f>
        <v>2</v>
      </c>
      <c r="I4" s="2" t="s">
        <v>14</v>
      </c>
      <c r="J4" s="1">
        <f>(IF(Q4&lt;S4,1,0))+(IF(U4&lt;W4,1,0))+(IF(Y4&lt;AA4,1,0))</f>
        <v>1</v>
      </c>
      <c r="K4" s="3" t="s">
        <v>15</v>
      </c>
      <c r="L4" s="4">
        <f>Q4+U4+Y4</f>
        <v>32</v>
      </c>
      <c r="M4" s="2" t="s">
        <v>13</v>
      </c>
      <c r="N4" s="4">
        <f>S4+W4+AA4</f>
        <v>26</v>
      </c>
      <c r="O4" s="22" t="s">
        <v>16</v>
      </c>
      <c r="P4" s="8" t="s">
        <v>17</v>
      </c>
      <c r="Q4" s="8">
        <f>Ergebnisse!P30</f>
        <v>10</v>
      </c>
      <c r="R4" s="8" t="str">
        <f>Ergebnisse!Q30</f>
        <v>:</v>
      </c>
      <c r="S4" s="8">
        <f>Ergebnisse!R30</f>
        <v>12</v>
      </c>
      <c r="T4" s="8" t="str">
        <f>Ergebnisse!S30</f>
        <v>,</v>
      </c>
      <c r="U4" s="8">
        <f>Ergebnisse!T30</f>
        <v>11</v>
      </c>
      <c r="V4" s="8" t="str">
        <f>Ergebnisse!U30</f>
        <v>:</v>
      </c>
      <c r="W4" s="8">
        <f>Ergebnisse!V30</f>
        <v>6</v>
      </c>
      <c r="X4" s="8" t="str">
        <f>Ergebnisse!W30</f>
        <v>,</v>
      </c>
      <c r="Y4" s="8">
        <f>Ergebnisse!X30</f>
        <v>11</v>
      </c>
      <c r="Z4" s="8" t="str">
        <f>Ergebnisse!Y30</f>
        <v>:</v>
      </c>
      <c r="AA4" s="8">
        <f>Ergebnisse!Z30</f>
        <v>8</v>
      </c>
      <c r="AB4" s="1" t="s">
        <v>19</v>
      </c>
      <c r="AC4" s="22" t="b">
        <f t="shared" si="0"/>
        <v>1</v>
      </c>
      <c r="AT4" s="22"/>
    </row>
    <row r="5" spans="1:46" ht="15">
      <c r="A5" s="29" t="str">
        <f>'Gruppe A'!A5</f>
        <v>Bewerb</v>
      </c>
      <c r="B5" s="74">
        <f>'Gruppe A'!B5</f>
        <v>0</v>
      </c>
      <c r="H5" s="1"/>
      <c r="I5" s="2"/>
      <c r="J5" s="1"/>
      <c r="K5" s="3"/>
      <c r="L5" s="4"/>
      <c r="M5" s="2"/>
      <c r="N5" s="4"/>
      <c r="P5" s="8"/>
      <c r="Q5" s="8"/>
      <c r="R5" s="7"/>
      <c r="S5" s="8"/>
      <c r="T5" s="8"/>
      <c r="U5" s="8"/>
      <c r="V5" s="7"/>
      <c r="W5" s="8"/>
      <c r="X5" s="8"/>
      <c r="Y5" s="8"/>
      <c r="Z5" s="7"/>
      <c r="AA5" s="8"/>
      <c r="AC5" s="22" t="b">
        <f t="shared" si="0"/>
        <v>1</v>
      </c>
      <c r="AK5" s="22"/>
      <c r="AM5" s="22"/>
      <c r="AT5" s="22"/>
    </row>
    <row r="6" spans="1:60" ht="15">
      <c r="A6" s="29" t="s">
        <v>38</v>
      </c>
      <c r="H6" s="1"/>
      <c r="I6" s="2"/>
      <c r="J6" s="1"/>
      <c r="K6" s="3"/>
      <c r="L6" s="4"/>
      <c r="M6" s="2"/>
      <c r="N6" s="4"/>
      <c r="P6" s="8"/>
      <c r="Q6" s="8"/>
      <c r="R6" s="7"/>
      <c r="S6" s="8"/>
      <c r="T6" s="8"/>
      <c r="U6" s="8"/>
      <c r="V6" s="7"/>
      <c r="W6" s="8"/>
      <c r="X6" s="8"/>
      <c r="Y6" s="8"/>
      <c r="Z6" s="7"/>
      <c r="AA6" s="8"/>
      <c r="AC6" s="22" t="b">
        <f t="shared" si="0"/>
        <v>1</v>
      </c>
      <c r="AD6" s="22" t="str">
        <f>B8</f>
        <v>VS Seekirchen weibl</v>
      </c>
      <c r="AE6" s="6" t="s">
        <v>13</v>
      </c>
      <c r="AF6" s="22" t="str">
        <f>B7</f>
        <v>SHS Faistenau 2</v>
      </c>
      <c r="AG6" s="22">
        <f>AI1</f>
        <v>0</v>
      </c>
      <c r="AH6" s="6" t="s">
        <v>14</v>
      </c>
      <c r="AI6" s="22">
        <f>AG1</f>
        <v>2</v>
      </c>
      <c r="AJ6" s="6" t="s">
        <v>15</v>
      </c>
      <c r="AK6" s="22">
        <f>AM1</f>
        <v>12</v>
      </c>
      <c r="AL6" s="6" t="s">
        <v>13</v>
      </c>
      <c r="AM6" s="22">
        <f>AK1</f>
        <v>22</v>
      </c>
      <c r="AN6" s="6" t="s">
        <v>16</v>
      </c>
      <c r="AO6" s="22">
        <f>IF(AG6=0,IF(AI6=0,0,1),1)</f>
        <v>1</v>
      </c>
      <c r="AP6" s="22">
        <f>IF(AG6&gt;AI6,1,0)</f>
        <v>0</v>
      </c>
      <c r="AQ6" s="22">
        <f>AO6-AP6-AR6</f>
        <v>0</v>
      </c>
      <c r="AR6" s="22">
        <f>IF(AG6&lt;AI6,1,0)</f>
        <v>1</v>
      </c>
      <c r="AV6" s="6" t="s">
        <v>39</v>
      </c>
      <c r="AW6" s="30" t="s">
        <v>40</v>
      </c>
      <c r="AX6" s="30" t="s">
        <v>41</v>
      </c>
      <c r="AY6" s="30" t="s">
        <v>42</v>
      </c>
      <c r="AZ6" s="31"/>
      <c r="BA6" s="32" t="s">
        <v>3</v>
      </c>
      <c r="BB6" s="32"/>
      <c r="BC6" s="33"/>
      <c r="BD6" s="34"/>
      <c r="BE6" s="35" t="s">
        <v>11</v>
      </c>
      <c r="BF6" s="35"/>
      <c r="BG6" s="36"/>
      <c r="BH6" s="19" t="s">
        <v>43</v>
      </c>
    </row>
    <row r="7" spans="1:59" ht="15">
      <c r="A7" s="10" t="s">
        <v>44</v>
      </c>
      <c r="B7" s="85" t="str">
        <f>Ergebnisse!AS23</f>
        <v>SHS Faistenau 2</v>
      </c>
      <c r="H7" s="1"/>
      <c r="I7" s="2"/>
      <c r="J7" s="1"/>
      <c r="K7" s="3"/>
      <c r="L7" s="4"/>
      <c r="M7" s="2"/>
      <c r="N7" s="4"/>
      <c r="P7" s="8"/>
      <c r="Q7" s="8"/>
      <c r="R7" s="7"/>
      <c r="S7" s="8"/>
      <c r="T7" s="8"/>
      <c r="U7" s="8"/>
      <c r="V7" s="7"/>
      <c r="W7" s="8"/>
      <c r="X7" s="8"/>
      <c r="Y7" s="8"/>
      <c r="Z7" s="7"/>
      <c r="AA7" s="8"/>
      <c r="AC7" s="22" t="b">
        <f t="shared" si="0"/>
        <v>1</v>
      </c>
      <c r="AD7" s="22" t="str">
        <f>B8</f>
        <v>VS Seekirchen weibl</v>
      </c>
      <c r="AE7" s="6" t="s">
        <v>13</v>
      </c>
      <c r="AF7" s="22" t="str">
        <f>B9</f>
        <v>SHS Faistenau weibl</v>
      </c>
      <c r="AG7" s="22">
        <f aca="true" t="shared" si="2" ref="AG7:AM7">H4</f>
        <v>2</v>
      </c>
      <c r="AH7" s="22" t="str">
        <f t="shared" si="2"/>
        <v>/</v>
      </c>
      <c r="AI7" s="22">
        <f t="shared" si="2"/>
        <v>1</v>
      </c>
      <c r="AJ7" s="22" t="str">
        <f t="shared" si="2"/>
        <v>(</v>
      </c>
      <c r="AK7" s="22">
        <f t="shared" si="2"/>
        <v>32</v>
      </c>
      <c r="AL7" s="22" t="str">
        <f t="shared" si="2"/>
        <v>:</v>
      </c>
      <c r="AM7" s="22">
        <f t="shared" si="2"/>
        <v>26</v>
      </c>
      <c r="AN7" s="6" t="s">
        <v>16</v>
      </c>
      <c r="AO7" s="22">
        <f>IF(AG7=0,IF(AI7=0,0,1),1)</f>
        <v>1</v>
      </c>
      <c r="AP7" s="22">
        <f>IF(AG7&gt;AI7,1,0)</f>
        <v>1</v>
      </c>
      <c r="AQ7" s="22">
        <f>AO7-AP7-AR7</f>
        <v>0</v>
      </c>
      <c r="AR7" s="22">
        <f>IF(AG7&lt;AI7,1,0)</f>
        <v>0</v>
      </c>
      <c r="AW7" s="30"/>
      <c r="AX7" s="30"/>
      <c r="AY7" s="30"/>
      <c r="AZ7" s="37" t="s">
        <v>45</v>
      </c>
      <c r="BA7" s="38"/>
      <c r="BB7" s="38" t="s">
        <v>46</v>
      </c>
      <c r="BC7" s="39" t="s">
        <v>47</v>
      </c>
      <c r="BD7" s="37" t="s">
        <v>45</v>
      </c>
      <c r="BE7" s="38"/>
      <c r="BF7" s="38" t="s">
        <v>46</v>
      </c>
      <c r="BG7" s="39" t="s">
        <v>47</v>
      </c>
    </row>
    <row r="8" spans="1:60" ht="15">
      <c r="A8" s="10" t="s">
        <v>48</v>
      </c>
      <c r="B8" s="85" t="str">
        <f>Ergebnisse!AS24</f>
        <v>VS Seekirchen weibl</v>
      </c>
      <c r="AG8" s="22">
        <f aca="true" t="shared" si="3" ref="AG8:AR8">SUM(AG6:AG7)</f>
        <v>2</v>
      </c>
      <c r="AH8" s="22">
        <f t="shared" si="3"/>
        <v>0</v>
      </c>
      <c r="AI8" s="22">
        <f t="shared" si="3"/>
        <v>3</v>
      </c>
      <c r="AJ8" s="22">
        <f t="shared" si="3"/>
        <v>0</v>
      </c>
      <c r="AK8" s="22">
        <f t="shared" si="3"/>
        <v>44</v>
      </c>
      <c r="AL8" s="22">
        <f t="shared" si="3"/>
        <v>0</v>
      </c>
      <c r="AM8" s="22">
        <f t="shared" si="3"/>
        <v>48</v>
      </c>
      <c r="AN8" s="22">
        <f t="shared" si="3"/>
        <v>0</v>
      </c>
      <c r="AO8" s="22">
        <f t="shared" si="3"/>
        <v>2</v>
      </c>
      <c r="AP8" s="22">
        <f t="shared" si="3"/>
        <v>1</v>
      </c>
      <c r="AQ8" s="22">
        <f t="shared" si="3"/>
        <v>0</v>
      </c>
      <c r="AR8" s="22">
        <f t="shared" si="3"/>
        <v>1</v>
      </c>
      <c r="AT8" s="10" t="s">
        <v>21</v>
      </c>
      <c r="AU8" s="12" t="s">
        <v>138</v>
      </c>
      <c r="AV8" s="6">
        <v>2</v>
      </c>
      <c r="AW8" s="30">
        <v>2</v>
      </c>
      <c r="AX8" s="40">
        <v>0</v>
      </c>
      <c r="AY8" s="30">
        <v>0</v>
      </c>
      <c r="AZ8" s="6">
        <v>4</v>
      </c>
      <c r="BA8" s="6" t="s">
        <v>14</v>
      </c>
      <c r="BB8" s="6">
        <v>0</v>
      </c>
      <c r="BC8" s="41">
        <v>4</v>
      </c>
      <c r="BD8" s="10">
        <v>44</v>
      </c>
      <c r="BE8" s="6" t="s">
        <v>13</v>
      </c>
      <c r="BF8" s="10">
        <v>23</v>
      </c>
      <c r="BG8" s="41">
        <v>21</v>
      </c>
      <c r="BH8" s="19">
        <v>4</v>
      </c>
    </row>
    <row r="9" spans="1:60" ht="15">
      <c r="A9" s="10" t="s">
        <v>49</v>
      </c>
      <c r="B9" s="85" t="str">
        <f>Ergebnisse!AS25</f>
        <v>SHS Faistenau weibl</v>
      </c>
      <c r="AT9" s="10" t="s">
        <v>22</v>
      </c>
      <c r="AU9" s="12" t="s">
        <v>135</v>
      </c>
      <c r="AV9" s="6">
        <v>2</v>
      </c>
      <c r="AW9" s="30">
        <v>1</v>
      </c>
      <c r="AX9" s="40">
        <v>0</v>
      </c>
      <c r="AY9" s="30">
        <v>1</v>
      </c>
      <c r="AZ9" s="6">
        <v>2</v>
      </c>
      <c r="BA9" s="6" t="s">
        <v>14</v>
      </c>
      <c r="BB9" s="6">
        <v>3</v>
      </c>
      <c r="BC9" s="41">
        <v>-1</v>
      </c>
      <c r="BD9" s="10">
        <v>44</v>
      </c>
      <c r="BE9" s="6" t="s">
        <v>13</v>
      </c>
      <c r="BF9" s="10">
        <v>48</v>
      </c>
      <c r="BG9" s="41">
        <v>-4</v>
      </c>
      <c r="BH9" s="19">
        <v>2</v>
      </c>
    </row>
    <row r="10" spans="1:60" ht="15">
      <c r="A10" s="10"/>
      <c r="B10" s="85"/>
      <c r="D10" s="42"/>
      <c r="AK10" s="22"/>
      <c r="AM10" s="22"/>
      <c r="AT10" s="10" t="s">
        <v>23</v>
      </c>
      <c r="AU10" s="12" t="s">
        <v>136</v>
      </c>
      <c r="AV10" s="6">
        <v>2</v>
      </c>
      <c r="AW10" s="30">
        <v>0</v>
      </c>
      <c r="AX10" s="40">
        <v>0</v>
      </c>
      <c r="AY10" s="30">
        <v>2</v>
      </c>
      <c r="AZ10" s="6">
        <v>1</v>
      </c>
      <c r="BA10" s="6" t="s">
        <v>14</v>
      </c>
      <c r="BB10" s="6">
        <v>4</v>
      </c>
      <c r="BC10" s="41">
        <v>-3</v>
      </c>
      <c r="BD10" s="10">
        <v>37</v>
      </c>
      <c r="BE10" s="6" t="s">
        <v>13</v>
      </c>
      <c r="BF10" s="10">
        <v>54</v>
      </c>
      <c r="BG10" s="41">
        <v>-17</v>
      </c>
      <c r="BH10" s="19">
        <v>0</v>
      </c>
    </row>
    <row r="11" spans="7:60" ht="15">
      <c r="G11" s="43"/>
      <c r="H11" s="1"/>
      <c r="I11" s="2"/>
      <c r="J11" s="1"/>
      <c r="K11" s="3"/>
      <c r="L11" s="4"/>
      <c r="M11" s="2"/>
      <c r="N11" s="4"/>
      <c r="P11" s="8"/>
      <c r="Q11" s="8"/>
      <c r="R11" s="7"/>
      <c r="S11" s="8"/>
      <c r="T11" s="8"/>
      <c r="U11" s="8"/>
      <c r="V11" s="7"/>
      <c r="W11" s="8"/>
      <c r="X11" s="8"/>
      <c r="Y11" s="8"/>
      <c r="Z11" s="7"/>
      <c r="AA11" s="8"/>
      <c r="AD11" s="22" t="str">
        <f>B9</f>
        <v>SHS Faistenau weibl</v>
      </c>
      <c r="AE11" s="6" t="s">
        <v>13</v>
      </c>
      <c r="AF11" s="22" t="str">
        <f>B7</f>
        <v>SHS Faistenau 2</v>
      </c>
      <c r="AG11" s="22">
        <f>AI2</f>
        <v>0</v>
      </c>
      <c r="AH11" s="6" t="s">
        <v>14</v>
      </c>
      <c r="AI11" s="22">
        <f>AG2</f>
        <v>2</v>
      </c>
      <c r="AJ11" s="6" t="s">
        <v>15</v>
      </c>
      <c r="AK11" s="27">
        <f>AM2</f>
        <v>11</v>
      </c>
      <c r="AL11" s="6" t="s">
        <v>13</v>
      </c>
      <c r="AM11" s="27">
        <f>AK2</f>
        <v>22</v>
      </c>
      <c r="AN11" s="6" t="s">
        <v>16</v>
      </c>
      <c r="AO11" s="22">
        <f>IF(AG11=0,IF(AI11=0,0,1),1)</f>
        <v>1</v>
      </c>
      <c r="AP11" s="22">
        <f>IF(AG11&gt;AI11,1,0)</f>
        <v>0</v>
      </c>
      <c r="AQ11" s="22">
        <f>AO11-AP11-AR11</f>
        <v>0</v>
      </c>
      <c r="AR11" s="22">
        <f>IF(AG11&lt;AI11,1,0)</f>
        <v>1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</row>
    <row r="12" spans="30:47" ht="15">
      <c r="AD12" s="22" t="str">
        <f>B9</f>
        <v>SHS Faistenau weibl</v>
      </c>
      <c r="AE12" s="6" t="s">
        <v>13</v>
      </c>
      <c r="AF12" s="22" t="str">
        <f>B8</f>
        <v>VS Seekirchen weibl</v>
      </c>
      <c r="AG12" s="22">
        <f>AI7</f>
        <v>1</v>
      </c>
      <c r="AH12" s="6" t="s">
        <v>14</v>
      </c>
      <c r="AI12" s="22">
        <f>AG7</f>
        <v>2</v>
      </c>
      <c r="AJ12" s="6" t="s">
        <v>15</v>
      </c>
      <c r="AK12" s="27">
        <f>AM7</f>
        <v>26</v>
      </c>
      <c r="AL12" s="6" t="s">
        <v>13</v>
      </c>
      <c r="AM12" s="27">
        <f>AK7</f>
        <v>32</v>
      </c>
      <c r="AN12" s="6" t="s">
        <v>16</v>
      </c>
      <c r="AO12" s="22">
        <f>IF(AG12=0,IF(AI12=0,0,1),1)</f>
        <v>1</v>
      </c>
      <c r="AP12" s="22">
        <f>IF(AG12&gt;AI12,1,0)</f>
        <v>0</v>
      </c>
      <c r="AQ12" s="22">
        <f>AO12-AP12-AR12</f>
        <v>0</v>
      </c>
      <c r="AR12" s="22">
        <f>IF(AG12&lt;AI12,1,0)</f>
        <v>1</v>
      </c>
      <c r="AT12" s="22"/>
      <c r="AU12" s="22"/>
    </row>
    <row r="13" spans="4:47" ht="15">
      <c r="D13" s="42"/>
      <c r="AG13" s="22">
        <f aca="true" t="shared" si="4" ref="AG13:AR13">SUM(AG11:AG12)</f>
        <v>1</v>
      </c>
      <c r="AH13" s="22">
        <f t="shared" si="4"/>
        <v>0</v>
      </c>
      <c r="AI13" s="22">
        <f t="shared" si="4"/>
        <v>4</v>
      </c>
      <c r="AJ13" s="22">
        <f t="shared" si="4"/>
        <v>0</v>
      </c>
      <c r="AK13" s="22">
        <f t="shared" si="4"/>
        <v>37</v>
      </c>
      <c r="AL13" s="22">
        <f t="shared" si="4"/>
        <v>0</v>
      </c>
      <c r="AM13" s="22">
        <f t="shared" si="4"/>
        <v>54</v>
      </c>
      <c r="AN13" s="22">
        <f t="shared" si="4"/>
        <v>0</v>
      </c>
      <c r="AO13" s="22">
        <f t="shared" si="4"/>
        <v>2</v>
      </c>
      <c r="AP13" s="22">
        <f t="shared" si="4"/>
        <v>0</v>
      </c>
      <c r="AQ13" s="22">
        <f t="shared" si="4"/>
        <v>0</v>
      </c>
      <c r="AR13" s="22">
        <f t="shared" si="4"/>
        <v>2</v>
      </c>
      <c r="AT13" s="22"/>
      <c r="AU13" s="22"/>
    </row>
    <row r="14" spans="8:47" ht="15">
      <c r="H14" s="1"/>
      <c r="I14" s="2"/>
      <c r="J14" s="1"/>
      <c r="K14" s="3"/>
      <c r="L14" s="4"/>
      <c r="M14" s="2"/>
      <c r="N14" s="4"/>
      <c r="P14" s="8"/>
      <c r="Q14" s="8"/>
      <c r="R14" s="7"/>
      <c r="S14" s="8"/>
      <c r="T14" s="8"/>
      <c r="U14" s="8"/>
      <c r="V14" s="7"/>
      <c r="W14" s="8"/>
      <c r="X14" s="8"/>
      <c r="Y14" s="8"/>
      <c r="Z14" s="7"/>
      <c r="AA14" s="8"/>
      <c r="AT14" s="22"/>
      <c r="AU14" s="22"/>
    </row>
    <row r="15" spans="46:47" ht="15">
      <c r="AT15" s="22"/>
      <c r="AU15" s="22"/>
    </row>
    <row r="16" spans="4:47" ht="15">
      <c r="D16" s="42"/>
      <c r="E16" s="42"/>
      <c r="AK16" s="27"/>
      <c r="AM16" s="27"/>
      <c r="AT16" s="22"/>
      <c r="AU16" s="22"/>
    </row>
    <row r="17" spans="5:60" s="1" customFormat="1" ht="15">
      <c r="E17" s="22"/>
      <c r="F17" s="21"/>
      <c r="I17" s="2"/>
      <c r="K17" s="3"/>
      <c r="L17" s="4"/>
      <c r="M17" s="2"/>
      <c r="N17" s="4"/>
      <c r="P17" s="8"/>
      <c r="Q17" s="8"/>
      <c r="R17" s="7"/>
      <c r="S17" s="8"/>
      <c r="T17" s="8"/>
      <c r="U17" s="8"/>
      <c r="V17" s="7"/>
      <c r="W17" s="8"/>
      <c r="X17" s="8"/>
      <c r="Y17" s="8"/>
      <c r="Z17" s="7"/>
      <c r="AA17" s="8"/>
      <c r="AE17" s="2"/>
      <c r="AH17" s="2"/>
      <c r="AJ17" s="2"/>
      <c r="AK17" s="44"/>
      <c r="AL17" s="2"/>
      <c r="AM17" s="44"/>
      <c r="AN17" s="2"/>
      <c r="AT17" s="3"/>
      <c r="AU17" s="45"/>
      <c r="AV17" s="2"/>
      <c r="AW17" s="46"/>
      <c r="AX17" s="47"/>
      <c r="AY17" s="46"/>
      <c r="AZ17" s="2"/>
      <c r="BA17" s="2"/>
      <c r="BB17" s="2"/>
      <c r="BC17" s="3"/>
      <c r="BD17" s="3"/>
      <c r="BE17" s="2"/>
      <c r="BF17" s="3"/>
      <c r="BG17" s="3"/>
      <c r="BH17" s="21"/>
    </row>
    <row r="18" spans="5:59" ht="15">
      <c r="E18" s="43"/>
      <c r="AK18" s="22"/>
      <c r="AM18" s="22"/>
      <c r="AX18" s="48"/>
      <c r="BC18" s="10"/>
      <c r="BE18" s="6"/>
      <c r="BF18" s="10"/>
      <c r="BG18" s="10"/>
    </row>
    <row r="19" spans="4:59" ht="15">
      <c r="D19" s="42"/>
      <c r="E19" s="42"/>
      <c r="AE19" s="22"/>
      <c r="AH19" s="22"/>
      <c r="AJ19" s="22"/>
      <c r="AK19" s="22"/>
      <c r="AL19" s="22"/>
      <c r="AM19" s="22"/>
      <c r="AN19" s="22"/>
      <c r="AX19" s="48"/>
      <c r="BC19" s="10"/>
      <c r="BE19" s="6"/>
      <c r="BF19" s="10"/>
      <c r="BG19" s="10"/>
    </row>
    <row r="20" spans="4:60" ht="15">
      <c r="D20" s="1"/>
      <c r="E20" s="1"/>
      <c r="F20" s="21"/>
      <c r="G20" s="1"/>
      <c r="H20" s="1"/>
      <c r="I20" s="2"/>
      <c r="J20" s="1"/>
      <c r="K20" s="3"/>
      <c r="L20" s="4"/>
      <c r="M20" s="2"/>
      <c r="N20" s="4"/>
      <c r="O20" s="1"/>
      <c r="P20" s="8"/>
      <c r="Q20" s="8"/>
      <c r="R20" s="7"/>
      <c r="S20" s="8"/>
      <c r="T20" s="8"/>
      <c r="U20" s="8"/>
      <c r="V20" s="7"/>
      <c r="W20" s="8"/>
      <c r="X20" s="8"/>
      <c r="Y20" s="8"/>
      <c r="Z20" s="7"/>
      <c r="AA20" s="8"/>
      <c r="AE20" s="22"/>
      <c r="AH20" s="22"/>
      <c r="AJ20" s="22"/>
      <c r="AK20" s="22"/>
      <c r="AL20" s="22"/>
      <c r="AM20" s="22"/>
      <c r="AN20" s="22"/>
      <c r="AU20" s="22" t="str">
        <f>B7</f>
        <v>SHS Faistenau 2</v>
      </c>
      <c r="AV20" s="6">
        <f>AO3</f>
        <v>2</v>
      </c>
      <c r="AW20" s="24">
        <f>AP3</f>
        <v>2</v>
      </c>
      <c r="AX20" s="48">
        <f>AQ3</f>
        <v>0</v>
      </c>
      <c r="AY20" s="24">
        <f>AR3</f>
        <v>0</v>
      </c>
      <c r="AZ20" s="6">
        <f>AG3</f>
        <v>4</v>
      </c>
      <c r="BA20" s="6" t="s">
        <v>14</v>
      </c>
      <c r="BB20" s="6">
        <f>AI3</f>
        <v>0</v>
      </c>
      <c r="BC20" s="22">
        <f>AZ20-BB20</f>
        <v>4</v>
      </c>
      <c r="BD20" s="10">
        <f>AK3</f>
        <v>44</v>
      </c>
      <c r="BE20" s="22" t="s">
        <v>13</v>
      </c>
      <c r="BF20" s="22">
        <f>AM3</f>
        <v>23</v>
      </c>
      <c r="BG20" s="22">
        <f>BD20-BF20</f>
        <v>21</v>
      </c>
      <c r="BH20" s="19">
        <f>2*AW20+AX20</f>
        <v>4</v>
      </c>
    </row>
    <row r="21" spans="31:60" ht="15">
      <c r="AE21" s="22"/>
      <c r="AH21" s="22"/>
      <c r="AJ21" s="22"/>
      <c r="AK21" s="22"/>
      <c r="AL21" s="22"/>
      <c r="AM21" s="22"/>
      <c r="AN21" s="22"/>
      <c r="AU21" s="22" t="str">
        <f>B8</f>
        <v>VS Seekirchen weibl</v>
      </c>
      <c r="AV21" s="6">
        <f>AO8</f>
        <v>2</v>
      </c>
      <c r="AW21" s="24">
        <f>AP8</f>
        <v>1</v>
      </c>
      <c r="AX21" s="48">
        <f>AQ8</f>
        <v>0</v>
      </c>
      <c r="AY21" s="24">
        <f>AR8</f>
        <v>1</v>
      </c>
      <c r="AZ21" s="6">
        <f>AG8</f>
        <v>2</v>
      </c>
      <c r="BA21" s="6" t="s">
        <v>14</v>
      </c>
      <c r="BB21" s="6">
        <f>AI8</f>
        <v>3</v>
      </c>
      <c r="BC21" s="22">
        <f>AZ21-BB21</f>
        <v>-1</v>
      </c>
      <c r="BD21" s="10">
        <f>AK8</f>
        <v>44</v>
      </c>
      <c r="BE21" s="22" t="s">
        <v>13</v>
      </c>
      <c r="BF21" s="22">
        <f>AM8</f>
        <v>48</v>
      </c>
      <c r="BG21" s="22">
        <f>BD21-BF21</f>
        <v>-4</v>
      </c>
      <c r="BH21" s="19">
        <f>2*AW21+AX21</f>
        <v>2</v>
      </c>
    </row>
    <row r="22" spans="31:60" ht="15">
      <c r="AE22" s="22"/>
      <c r="AH22" s="22"/>
      <c r="AJ22" s="22"/>
      <c r="AK22" s="22"/>
      <c r="AL22" s="22"/>
      <c r="AM22" s="22"/>
      <c r="AN22" s="22"/>
      <c r="AU22" s="22" t="str">
        <f>B9</f>
        <v>SHS Faistenau weibl</v>
      </c>
      <c r="AV22" s="6">
        <f>AO13</f>
        <v>2</v>
      </c>
      <c r="AW22" s="24">
        <f>AP13</f>
        <v>0</v>
      </c>
      <c r="AX22" s="48">
        <f>AQ13</f>
        <v>0</v>
      </c>
      <c r="AY22" s="24">
        <f>AR13</f>
        <v>2</v>
      </c>
      <c r="AZ22" s="6">
        <f>AG13</f>
        <v>1</v>
      </c>
      <c r="BA22" s="6" t="s">
        <v>14</v>
      </c>
      <c r="BB22" s="6">
        <f>AI13</f>
        <v>4</v>
      </c>
      <c r="BC22" s="22">
        <f>AZ22-BB22</f>
        <v>-3</v>
      </c>
      <c r="BD22" s="10">
        <f>AK13</f>
        <v>37</v>
      </c>
      <c r="BE22" s="22" t="s">
        <v>13</v>
      </c>
      <c r="BF22" s="22">
        <f>AM13</f>
        <v>54</v>
      </c>
      <c r="BG22" s="22">
        <f>BD22-BF22</f>
        <v>-17</v>
      </c>
      <c r="BH22" s="19">
        <f>2*AW22+AX22</f>
        <v>0</v>
      </c>
    </row>
    <row r="23" spans="31:60" ht="15">
      <c r="AE23" s="22"/>
      <c r="AH23" s="22"/>
      <c r="AJ23" s="22"/>
      <c r="AK23" s="22"/>
      <c r="AL23" s="22"/>
      <c r="AM23" s="22"/>
      <c r="AN23" s="22"/>
      <c r="AT23" s="22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</row>
    <row r="24" spans="31:47" ht="15">
      <c r="AE24" s="22"/>
      <c r="AH24" s="22"/>
      <c r="AJ24" s="22"/>
      <c r="AK24" s="22"/>
      <c r="AL24" s="22"/>
      <c r="AM24" s="22"/>
      <c r="AN24" s="22"/>
      <c r="AT24" s="22"/>
      <c r="AU24" s="22"/>
    </row>
    <row r="25" spans="31:47" ht="15">
      <c r="AE25" s="22"/>
      <c r="AH25" s="22"/>
      <c r="AJ25" s="22"/>
      <c r="AK25" s="22"/>
      <c r="AL25" s="22"/>
      <c r="AM25" s="22"/>
      <c r="AN25" s="22"/>
      <c r="AT25" s="22"/>
      <c r="AU25" s="22"/>
    </row>
    <row r="26" spans="31:47" ht="15">
      <c r="AE26" s="22"/>
      <c r="AH26" s="22"/>
      <c r="AJ26" s="22"/>
      <c r="AK26" s="22"/>
      <c r="AL26" s="22"/>
      <c r="AM26" s="22"/>
      <c r="AN26" s="22"/>
      <c r="AT26" s="22"/>
      <c r="AU26" s="22"/>
    </row>
    <row r="27" spans="31:47" ht="15">
      <c r="AE27" s="22"/>
      <c r="AH27" s="22"/>
      <c r="AJ27" s="22"/>
      <c r="AK27" s="22"/>
      <c r="AL27" s="22"/>
      <c r="AM27" s="22"/>
      <c r="AN27" s="22"/>
      <c r="AT27" s="22"/>
      <c r="AU27" s="22"/>
    </row>
    <row r="28" spans="31:47" ht="15">
      <c r="AE28" s="22"/>
      <c r="AH28" s="22"/>
      <c r="AJ28" s="22"/>
      <c r="AK28" s="22"/>
      <c r="AL28" s="22"/>
      <c r="AM28" s="22"/>
      <c r="AN28" s="22"/>
      <c r="AT28" s="22"/>
      <c r="AU28" s="22"/>
    </row>
    <row r="29" spans="31:47" ht="15">
      <c r="AE29" s="22"/>
      <c r="AH29" s="22"/>
      <c r="AJ29" s="22"/>
      <c r="AK29" s="22"/>
      <c r="AL29" s="22"/>
      <c r="AM29" s="22"/>
      <c r="AN29" s="22"/>
      <c r="AT29" s="22"/>
      <c r="AU29" s="22"/>
    </row>
    <row r="30" spans="31:59" ht="15">
      <c r="AE30" s="22"/>
      <c r="AH30" s="22"/>
      <c r="AJ30" s="22"/>
      <c r="AK30" s="22"/>
      <c r="AL30" s="22"/>
      <c r="AM30" s="22"/>
      <c r="AN30" s="22"/>
      <c r="AT30" s="22"/>
      <c r="AX30" s="48"/>
      <c r="BC30" s="10"/>
      <c r="BE30" s="6"/>
      <c r="BF30" s="10"/>
      <c r="BG30" s="10"/>
    </row>
    <row r="31" spans="31:47" ht="15">
      <c r="AE31" s="22"/>
      <c r="AH31" s="22"/>
      <c r="AJ31" s="22"/>
      <c r="AK31" s="22"/>
      <c r="AL31" s="22"/>
      <c r="AM31" s="22"/>
      <c r="AN31" s="22"/>
      <c r="AT31" s="22"/>
      <c r="AU31" s="22"/>
    </row>
    <row r="32" spans="31:59" ht="15">
      <c r="AE32" s="22"/>
      <c r="AH32" s="22"/>
      <c r="AJ32" s="22"/>
      <c r="AK32" s="22"/>
      <c r="AL32" s="22"/>
      <c r="AM32" s="22"/>
      <c r="AN32" s="22"/>
      <c r="AT32" s="22"/>
      <c r="AX32" s="48"/>
      <c r="BC32" s="10"/>
      <c r="BE32" s="6"/>
      <c r="BF32" s="10"/>
      <c r="BG32" s="10"/>
    </row>
    <row r="33" spans="31:47" ht="15">
      <c r="AE33" s="22"/>
      <c r="AH33" s="22"/>
      <c r="AJ33" s="22"/>
      <c r="AK33" s="22"/>
      <c r="AL33" s="22"/>
      <c r="AM33" s="22"/>
      <c r="AN33" s="22"/>
      <c r="AT33" s="22"/>
      <c r="AU33" s="22"/>
    </row>
    <row r="34" spans="31:59" ht="15">
      <c r="AE34" s="22"/>
      <c r="AH34" s="22"/>
      <c r="AJ34" s="22"/>
      <c r="AK34" s="22"/>
      <c r="AL34" s="22"/>
      <c r="AM34" s="22"/>
      <c r="AN34" s="22"/>
      <c r="AT34" s="22"/>
      <c r="AX34" s="48"/>
      <c r="BC34" s="10"/>
      <c r="BE34" s="6"/>
      <c r="BF34" s="10"/>
      <c r="BG34" s="10"/>
    </row>
    <row r="35" spans="31:40" ht="15">
      <c r="AE35" s="22"/>
      <c r="AH35" s="22"/>
      <c r="AJ35" s="22"/>
      <c r="AK35" s="22"/>
      <c r="AL35" s="22"/>
      <c r="AM35" s="22"/>
      <c r="AN35" s="22"/>
    </row>
    <row r="36" spans="31:40" ht="15">
      <c r="AE36" s="22"/>
      <c r="AH36" s="22"/>
      <c r="AJ36" s="22"/>
      <c r="AK36" s="22"/>
      <c r="AL36" s="22"/>
      <c r="AM36" s="22"/>
      <c r="AN36" s="22"/>
    </row>
    <row r="37" spans="31:40" ht="15">
      <c r="AE37" s="22"/>
      <c r="AH37" s="22"/>
      <c r="AJ37" s="22"/>
      <c r="AK37" s="22"/>
      <c r="AL37" s="22"/>
      <c r="AM37" s="22"/>
      <c r="AN37" s="22"/>
    </row>
    <row r="38" spans="31:40" ht="15">
      <c r="AE38" s="22"/>
      <c r="AH38" s="22"/>
      <c r="AJ38" s="22"/>
      <c r="AK38" s="22"/>
      <c r="AL38" s="22"/>
      <c r="AM38" s="22"/>
      <c r="AN38" s="22"/>
    </row>
    <row r="39" spans="31:40" ht="15">
      <c r="AE39" s="22"/>
      <c r="AH39" s="22"/>
      <c r="AJ39" s="22"/>
      <c r="AK39" s="22"/>
      <c r="AL39" s="22"/>
      <c r="AM39" s="22"/>
      <c r="AN39" s="22"/>
    </row>
    <row r="40" spans="31:40" ht="15">
      <c r="AE40" s="22"/>
      <c r="AH40" s="22"/>
      <c r="AJ40" s="22"/>
      <c r="AK40" s="22"/>
      <c r="AL40" s="22"/>
      <c r="AM40" s="22"/>
      <c r="AN40" s="22"/>
    </row>
    <row r="41" spans="31:40" ht="15">
      <c r="AE41" s="22"/>
      <c r="AH41" s="22"/>
      <c r="AJ41" s="22"/>
      <c r="AK41" s="22"/>
      <c r="AL41" s="22"/>
      <c r="AM41" s="22"/>
      <c r="AN41" s="22"/>
    </row>
    <row r="42" spans="31:40" ht="15">
      <c r="AE42" s="22"/>
      <c r="AH42" s="22"/>
      <c r="AJ42" s="22"/>
      <c r="AK42" s="22"/>
      <c r="AL42" s="22"/>
      <c r="AM42" s="22"/>
      <c r="AN42" s="22"/>
    </row>
    <row r="43" spans="31:40" ht="15">
      <c r="AE43" s="22"/>
      <c r="AH43" s="22"/>
      <c r="AJ43" s="22"/>
      <c r="AK43" s="22"/>
      <c r="AL43" s="22"/>
      <c r="AM43" s="22"/>
      <c r="AN43" s="22"/>
    </row>
    <row r="44" spans="31:40" ht="15">
      <c r="AE44" s="22"/>
      <c r="AH44" s="22"/>
      <c r="AJ44" s="22"/>
      <c r="AK44" s="22"/>
      <c r="AL44" s="22"/>
      <c r="AM44" s="22"/>
      <c r="AN44" s="22"/>
    </row>
    <row r="45" spans="31:40" ht="15">
      <c r="AE45" s="22"/>
      <c r="AH45" s="22"/>
      <c r="AJ45" s="22"/>
      <c r="AK45" s="22"/>
      <c r="AL45" s="22"/>
      <c r="AM45" s="22"/>
      <c r="AN45" s="22"/>
    </row>
    <row r="46" spans="31:40" ht="15">
      <c r="AE46" s="22"/>
      <c r="AH46" s="22"/>
      <c r="AJ46" s="22"/>
      <c r="AK46" s="22"/>
      <c r="AL46" s="22"/>
      <c r="AM46" s="22"/>
      <c r="AN46" s="22"/>
    </row>
    <row r="47" spans="31:40" ht="15">
      <c r="AE47" s="22"/>
      <c r="AH47" s="22"/>
      <c r="AJ47" s="22"/>
      <c r="AK47" s="22"/>
      <c r="AL47" s="22"/>
      <c r="AM47" s="22"/>
      <c r="AN47" s="22"/>
    </row>
    <row r="48" spans="31:40" ht="15">
      <c r="AE48" s="22"/>
      <c r="AH48" s="22"/>
      <c r="AJ48" s="22"/>
      <c r="AK48" s="22"/>
      <c r="AL48" s="22"/>
      <c r="AM48" s="22"/>
      <c r="AN48" s="22"/>
    </row>
    <row r="49" spans="31:36" ht="15">
      <c r="AE49" s="22"/>
      <c r="AH49" s="22"/>
      <c r="AJ49" s="22"/>
    </row>
    <row r="50" spans="31:36" ht="15">
      <c r="AE50" s="22"/>
      <c r="AH50" s="22"/>
      <c r="AJ50" s="22"/>
    </row>
    <row r="51" spans="31:36" ht="15">
      <c r="AE51" s="22"/>
      <c r="AH51" s="22"/>
      <c r="AJ51" s="22"/>
    </row>
    <row r="52" spans="31:36" ht="15">
      <c r="AE52" s="22"/>
      <c r="AH52" s="22"/>
      <c r="AJ52" s="22"/>
    </row>
    <row r="53" spans="31:36" ht="15">
      <c r="AE53" s="22"/>
      <c r="AH53" s="22"/>
      <c r="AJ53" s="22"/>
    </row>
    <row r="54" spans="31:36" ht="15">
      <c r="AE54" s="22"/>
      <c r="AH54" s="22"/>
      <c r="AJ54" s="22"/>
    </row>
    <row r="55" spans="31:36" ht="15">
      <c r="AE55" s="22"/>
      <c r="AH55" s="22"/>
      <c r="AJ55" s="22"/>
    </row>
    <row r="56" spans="31:36" ht="15">
      <c r="AE56" s="22"/>
      <c r="AH56" s="22"/>
      <c r="AJ56" s="22"/>
    </row>
    <row r="57" spans="31:36" ht="15">
      <c r="AE57" s="22"/>
      <c r="AH57" s="22"/>
      <c r="AJ57" s="22"/>
    </row>
    <row r="58" spans="31:36" ht="15">
      <c r="AE58" s="22"/>
      <c r="AH58" s="22"/>
      <c r="AJ58" s="22"/>
    </row>
    <row r="59" spans="31:36" ht="15">
      <c r="AE59" s="22"/>
      <c r="AH59" s="22"/>
      <c r="AJ59" s="22"/>
    </row>
    <row r="60" spans="31:36" ht="15">
      <c r="AE60" s="22"/>
      <c r="AH60" s="22"/>
      <c r="AJ60" s="22"/>
    </row>
    <row r="61" spans="31:36" ht="15">
      <c r="AE61" s="22"/>
      <c r="AH61" s="22"/>
      <c r="AJ61" s="22"/>
    </row>
    <row r="62" spans="31:36" ht="15">
      <c r="AE62" s="22"/>
      <c r="AH62" s="22"/>
      <c r="AJ62" s="22"/>
    </row>
    <row r="63" spans="31:36" ht="15">
      <c r="AE63" s="22"/>
      <c r="AH63" s="22"/>
      <c r="AJ63" s="22"/>
    </row>
    <row r="64" spans="31:36" ht="15">
      <c r="AE64" s="22"/>
      <c r="AH64" s="22"/>
      <c r="AJ64" s="22"/>
    </row>
    <row r="65" spans="31:40" ht="15">
      <c r="AE65" s="22"/>
      <c r="AH65" s="22"/>
      <c r="AJ65" s="22"/>
      <c r="AK65" s="22"/>
      <c r="AL65" s="22"/>
      <c r="AM65" s="22"/>
      <c r="AN65" s="22"/>
    </row>
    <row r="66" spans="31:40" ht="15">
      <c r="AE66" s="22"/>
      <c r="AH66" s="22"/>
      <c r="AJ66" s="22"/>
      <c r="AK66" s="22"/>
      <c r="AL66" s="22"/>
      <c r="AM66" s="22"/>
      <c r="AN66" s="22"/>
    </row>
    <row r="67" spans="31:40" ht="15">
      <c r="AE67" s="22"/>
      <c r="AH67" s="22"/>
      <c r="AJ67" s="22"/>
      <c r="AK67" s="22"/>
      <c r="AL67" s="22"/>
      <c r="AM67" s="22"/>
      <c r="AN67" s="22"/>
    </row>
    <row r="68" spans="31:40" ht="15">
      <c r="AE68" s="22"/>
      <c r="AH68" s="22"/>
      <c r="AJ68" s="22"/>
      <c r="AK68" s="22"/>
      <c r="AL68" s="22"/>
      <c r="AM68" s="22"/>
      <c r="AN68" s="22"/>
    </row>
    <row r="69" spans="31:40" ht="15">
      <c r="AE69" s="22"/>
      <c r="AH69" s="22"/>
      <c r="AJ69" s="22"/>
      <c r="AK69" s="22"/>
      <c r="AL69" s="22"/>
      <c r="AM69" s="22"/>
      <c r="AN69" s="22"/>
    </row>
    <row r="70" spans="31:40" ht="15">
      <c r="AE70" s="22"/>
      <c r="AH70" s="22"/>
      <c r="AJ70" s="22"/>
      <c r="AK70" s="22"/>
      <c r="AL70" s="22"/>
      <c r="AM70" s="22"/>
      <c r="AN70" s="22"/>
    </row>
    <row r="71" spans="31:40" ht="15">
      <c r="AE71" s="22"/>
      <c r="AH71" s="22"/>
      <c r="AJ71" s="22"/>
      <c r="AK71" s="22"/>
      <c r="AL71" s="22"/>
      <c r="AM71" s="22"/>
      <c r="AN71" s="22"/>
    </row>
    <row r="72" spans="31:40" ht="15">
      <c r="AE72" s="22"/>
      <c r="AH72" s="22"/>
      <c r="AJ72" s="22"/>
      <c r="AK72" s="22"/>
      <c r="AL72" s="22"/>
      <c r="AM72" s="22"/>
      <c r="AN72" s="22"/>
    </row>
    <row r="73" spans="31:47" ht="15">
      <c r="AE73" s="22"/>
      <c r="AH73" s="22"/>
      <c r="AJ73" s="22"/>
      <c r="AK73" s="22"/>
      <c r="AL73" s="22"/>
      <c r="AM73" s="22"/>
      <c r="AN73" s="22"/>
      <c r="AT73" s="22"/>
      <c r="AU73" s="22"/>
    </row>
    <row r="74" spans="31:47" ht="15">
      <c r="AE74" s="22"/>
      <c r="AH74" s="22"/>
      <c r="AJ74" s="22"/>
      <c r="AK74" s="22"/>
      <c r="AL74" s="22"/>
      <c r="AM74" s="22"/>
      <c r="AN74" s="22"/>
      <c r="AT74" s="22"/>
      <c r="AU74" s="22"/>
    </row>
    <row r="75" spans="31:47" ht="15">
      <c r="AE75" s="22"/>
      <c r="AH75" s="22"/>
      <c r="AJ75" s="22"/>
      <c r="AK75" s="22"/>
      <c r="AL75" s="22"/>
      <c r="AM75" s="22"/>
      <c r="AN75" s="22"/>
      <c r="AT75" s="22"/>
      <c r="AU75" s="22"/>
    </row>
    <row r="76" spans="46:47" ht="15">
      <c r="AT76" s="22"/>
      <c r="AU76" s="22"/>
    </row>
    <row r="77" spans="46:47" ht="15">
      <c r="AT77" s="22"/>
      <c r="AU77" s="22"/>
    </row>
    <row r="78" spans="46:47" ht="15">
      <c r="AT78" s="22"/>
      <c r="AU78" s="22"/>
    </row>
    <row r="79" spans="46:47" ht="15">
      <c r="AT79" s="22"/>
      <c r="AU79" s="22"/>
    </row>
    <row r="80" spans="46:47" ht="15">
      <c r="AT80" s="22"/>
      <c r="AU80" s="22"/>
    </row>
    <row r="81" spans="46:47" ht="15">
      <c r="AT81" s="22"/>
      <c r="AU81" s="22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colBreaks count="1" manualBreakCount="1">
    <brk id="45" max="65535" man="1"/>
  </col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E28" sqref="E28"/>
    </sheetView>
  </sheetViews>
  <sheetFormatPr defaultColWidth="12.00390625" defaultRowHeight="12.75"/>
  <cols>
    <col min="1" max="1" width="7.75390625" style="76" bestFit="1" customWidth="1"/>
    <col min="2" max="2" width="4.75390625" style="76" bestFit="1" customWidth="1"/>
    <col min="3" max="3" width="3.125" style="76" customWidth="1"/>
    <col min="4" max="4" width="8.125" style="76" customWidth="1"/>
    <col min="5" max="6" width="29.125" style="76" bestFit="1" customWidth="1"/>
    <col min="7" max="7" width="28.125" style="76" bestFit="1" customWidth="1"/>
    <col min="8" max="8" width="8.125" style="76" customWidth="1"/>
    <col min="9" max="11" width="9.375" style="76" customWidth="1"/>
    <col min="12" max="16384" width="12.00390625" style="76" customWidth="1"/>
  </cols>
  <sheetData>
    <row r="1" ht="12.75">
      <c r="K1" s="89" t="str">
        <f>Datenblatt!D2</f>
        <v>SFBV</v>
      </c>
    </row>
    <row r="2" spans="5:11" ht="20.25">
      <c r="E2" s="172" t="str">
        <f>Datenblatt!D8</f>
        <v>LM Schule Ministufe</v>
      </c>
      <c r="F2" s="172"/>
      <c r="G2" s="172"/>
      <c r="H2" s="172"/>
      <c r="K2" s="89" t="str">
        <f>Datenblatt!D3</f>
        <v>Münchner Bundesstr. 9</v>
      </c>
    </row>
    <row r="3" ht="12.75">
      <c r="K3" s="89" t="str">
        <f>Datenblatt!D4</f>
        <v>5020 Salzburg</v>
      </c>
    </row>
    <row r="4" spans="5:11" ht="15.75">
      <c r="E4" s="173" t="str">
        <f>Datenblatt!D10</f>
        <v>Seekirchen</v>
      </c>
      <c r="F4" s="173"/>
      <c r="G4" s="90">
        <f>Datenblatt!D9</f>
        <v>41051</v>
      </c>
      <c r="K4" s="89" t="str">
        <f>Datenblatt!D5</f>
        <v>office@oefbb.at</v>
      </c>
    </row>
    <row r="5" spans="5:11" ht="15.75" thickBot="1">
      <c r="E5" s="147" t="s">
        <v>124</v>
      </c>
      <c r="F5" s="148"/>
      <c r="G5" s="147" t="s">
        <v>125</v>
      </c>
      <c r="K5" s="89" t="str">
        <f>Datenblatt!D6</f>
        <v>www.oefbb.at</v>
      </c>
    </row>
    <row r="6" spans="1:7" ht="15">
      <c r="A6" s="174" t="s">
        <v>88</v>
      </c>
      <c r="B6" s="174"/>
      <c r="C6" s="174"/>
      <c r="D6" s="174"/>
      <c r="E6" s="91" t="str">
        <f>Datenblatt!B21</f>
        <v>VS Seekirchen 1</v>
      </c>
      <c r="G6" s="91" t="str">
        <f>Datenblatt!B25</f>
        <v>CD Gymnasium Salzburg </v>
      </c>
    </row>
    <row r="7" spans="5:7" ht="15">
      <c r="E7" s="91" t="str">
        <f>Datenblatt!B22</f>
        <v>VS Seekirchen weibl</v>
      </c>
      <c r="G7" s="91" t="str">
        <f>Datenblatt!B26</f>
        <v>SHS Faistenau 1</v>
      </c>
    </row>
    <row r="8" spans="5:7" ht="15">
      <c r="E8" s="91" t="str">
        <f>Datenblatt!B23</f>
        <v>SHS Faistenau weibl</v>
      </c>
      <c r="G8" s="91" t="str">
        <f>Datenblatt!B27</f>
        <v>VS Seekirchen 2</v>
      </c>
    </row>
    <row r="9" ht="15">
      <c r="E9" s="91" t="str">
        <f>Datenblatt!B24</f>
        <v>SHS Faistenau 2</v>
      </c>
    </row>
    <row r="10" spans="1:12" ht="15.75" thickBot="1">
      <c r="A10" s="175" t="s">
        <v>115</v>
      </c>
      <c r="B10" s="175"/>
      <c r="C10" s="175"/>
      <c r="D10" s="175"/>
      <c r="E10" s="175"/>
      <c r="F10" s="111" t="s">
        <v>83</v>
      </c>
      <c r="G10" s="112">
        <f>Datenblatt!D12</f>
        <v>0.3854166666666667</v>
      </c>
      <c r="H10" s="113"/>
      <c r="I10" s="113"/>
      <c r="J10" s="113"/>
      <c r="K10" s="110"/>
      <c r="L10" s="110"/>
    </row>
    <row r="11" spans="1:10" ht="15">
      <c r="A11" s="92" t="str">
        <f>Serienbrief!B1</f>
        <v>NR</v>
      </c>
      <c r="B11" s="93" t="str">
        <f>Serienbrief!C1</f>
        <v>R</v>
      </c>
      <c r="C11" s="93" t="str">
        <f>Serienbrief!D1</f>
        <v>F</v>
      </c>
      <c r="D11" s="93" t="str">
        <f>Serienbrief!E1</f>
        <v>Zeit</v>
      </c>
      <c r="E11" s="93" t="str">
        <f>Serienbrief!F1</f>
        <v>Mannschaft A</v>
      </c>
      <c r="F11" s="93" t="str">
        <f>Serienbrief!G1</f>
        <v>Mannschaft B</v>
      </c>
      <c r="G11" s="93" t="str">
        <f>Serienbrief!H1</f>
        <v>Schiedsrichter</v>
      </c>
      <c r="H11" s="93" t="str">
        <f>Serienbrief!I1</f>
        <v>Erg.</v>
      </c>
      <c r="I11" s="93" t="str">
        <f>Serienbrief!J1</f>
        <v>1. Satz</v>
      </c>
      <c r="J11" s="94" t="str">
        <f>Serienbrief!K1</f>
        <v>2. Satz</v>
      </c>
    </row>
    <row r="12" spans="1:11" ht="15">
      <c r="A12" s="119" t="str">
        <f>Serienbrief!B2</f>
        <v>A1</v>
      </c>
      <c r="B12" s="165">
        <f>Serienbrief!C2</f>
        <v>1</v>
      </c>
      <c r="C12" s="165">
        <v>1</v>
      </c>
      <c r="D12" s="120">
        <f>Serienbrief!E2</f>
        <v>0.3958333333333333</v>
      </c>
      <c r="E12" s="121" t="str">
        <f>Serienbrief!F2</f>
        <v>VS Seekirchen 1</v>
      </c>
      <c r="F12" s="121" t="str">
        <f>Serienbrief!G2</f>
        <v>VS Seekirchen weibl</v>
      </c>
      <c r="G12" s="121" t="str">
        <f>Serienbrief!H2</f>
        <v>SHS Faistenau weibl</v>
      </c>
      <c r="H12" s="78"/>
      <c r="I12" s="78"/>
      <c r="J12" s="114"/>
      <c r="K12" s="115"/>
    </row>
    <row r="13" spans="1:11" ht="15">
      <c r="A13" s="119" t="str">
        <f>Serienbrief!B3</f>
        <v>A2</v>
      </c>
      <c r="B13" s="165">
        <f>Serienbrief!C3</f>
        <v>2</v>
      </c>
      <c r="C13" s="165">
        <v>1</v>
      </c>
      <c r="D13" s="120">
        <v>0.4131944444444444</v>
      </c>
      <c r="E13" s="121" t="str">
        <f>Serienbrief!F3</f>
        <v>SHS Faistenau weibl</v>
      </c>
      <c r="F13" s="121" t="str">
        <f>Serienbrief!G3</f>
        <v>SHS Faistenau 2</v>
      </c>
      <c r="G13" s="121" t="str">
        <f>Serienbrief!H3</f>
        <v>VS Seekirchen weibl</v>
      </c>
      <c r="H13" s="78"/>
      <c r="I13" s="78"/>
      <c r="J13" s="114"/>
      <c r="K13" s="115"/>
    </row>
    <row r="14" spans="1:11" ht="15.75">
      <c r="A14" s="122" t="str">
        <f>Serienbrief!B4</f>
        <v>B7</v>
      </c>
      <c r="B14" s="166">
        <f>Serienbrief!C4</f>
        <v>1</v>
      </c>
      <c r="C14" s="166">
        <v>2</v>
      </c>
      <c r="D14" s="124">
        <v>0.3958333333333333</v>
      </c>
      <c r="E14" s="125" t="str">
        <f>Serienbrief!F4</f>
        <v>CD Gymnasium Salzburg </v>
      </c>
      <c r="F14" s="125" t="str">
        <f>Serienbrief!G4</f>
        <v>SHS Faistenau 1</v>
      </c>
      <c r="G14" s="125" t="str">
        <f>Serienbrief!H4</f>
        <v>VS Seekirchen 2</v>
      </c>
      <c r="H14" s="123"/>
      <c r="I14" s="123"/>
      <c r="J14" s="126"/>
      <c r="K14" s="115"/>
    </row>
    <row r="15" spans="1:11" ht="15">
      <c r="A15" s="119" t="str">
        <f>Serienbrief!B5</f>
        <v>A3</v>
      </c>
      <c r="B15" s="165">
        <f>Serienbrief!C5</f>
        <v>3</v>
      </c>
      <c r="C15" s="165">
        <v>1</v>
      </c>
      <c r="D15" s="120">
        <v>0.4305555555555556</v>
      </c>
      <c r="E15" s="121" t="str">
        <f>Serienbrief!F5</f>
        <v>VS Seekirchen 1</v>
      </c>
      <c r="F15" s="121" t="str">
        <f>Serienbrief!G5</f>
        <v>SHS Faistenau weibl</v>
      </c>
      <c r="G15" s="121" t="str">
        <f>Serienbrief!H5</f>
        <v>SHS Faistenau 2</v>
      </c>
      <c r="H15" s="78"/>
      <c r="I15" s="78"/>
      <c r="J15" s="114"/>
      <c r="K15" s="115"/>
    </row>
    <row r="16" spans="1:11" ht="15">
      <c r="A16" s="119" t="str">
        <f>Serienbrief!B6</f>
        <v>A4</v>
      </c>
      <c r="B16" s="165">
        <f>Serienbrief!C6</f>
        <v>4</v>
      </c>
      <c r="C16" s="165">
        <v>1</v>
      </c>
      <c r="D16" s="120">
        <v>0.4479166666666667</v>
      </c>
      <c r="E16" s="121" t="str">
        <f>Serienbrief!F6</f>
        <v>VS Seekirchen weibl</v>
      </c>
      <c r="F16" s="121" t="str">
        <f>Serienbrief!G6</f>
        <v>SHS Faistenau 2</v>
      </c>
      <c r="G16" s="121" t="str">
        <f>Serienbrief!H6</f>
        <v>VS Seekirchen 1</v>
      </c>
      <c r="H16" s="78"/>
      <c r="I16" s="78"/>
      <c r="J16" s="114"/>
      <c r="K16" s="115"/>
    </row>
    <row r="17" spans="1:11" ht="15.75">
      <c r="A17" s="122" t="str">
        <f>Serienbrief!B7</f>
        <v>B8</v>
      </c>
      <c r="B17" s="166">
        <f>Serienbrief!C7</f>
        <v>3</v>
      </c>
      <c r="C17" s="166">
        <v>2</v>
      </c>
      <c r="D17" s="124">
        <v>0.4305555555555556</v>
      </c>
      <c r="E17" s="125" t="str">
        <f>Serienbrief!F7</f>
        <v>CD Gymnasium Salzburg </v>
      </c>
      <c r="F17" s="125" t="str">
        <f>Serienbrief!G7</f>
        <v>VS Seekirchen 2</v>
      </c>
      <c r="G17" s="125" t="str">
        <f>Serienbrief!H7</f>
        <v>SHS Faistenau 1</v>
      </c>
      <c r="H17" s="123"/>
      <c r="I17" s="123"/>
      <c r="J17" s="126"/>
      <c r="K17" s="115"/>
    </row>
    <row r="18" spans="1:11" ht="15">
      <c r="A18" s="119" t="str">
        <f>Serienbrief!B8</f>
        <v>A5</v>
      </c>
      <c r="B18" s="165">
        <f>Serienbrief!C8</f>
        <v>5</v>
      </c>
      <c r="C18" s="165">
        <v>1</v>
      </c>
      <c r="D18" s="120">
        <v>0.46527777777777773</v>
      </c>
      <c r="E18" s="121" t="str">
        <f>Serienbrief!F8</f>
        <v>VS Seekirchen 1</v>
      </c>
      <c r="F18" s="121" t="str">
        <f>Serienbrief!G8</f>
        <v>SHS Faistenau 2</v>
      </c>
      <c r="G18" s="121" t="str">
        <f>Serienbrief!H8</f>
        <v>SHS Faistenau weibl</v>
      </c>
      <c r="H18" s="78"/>
      <c r="I18" s="78"/>
      <c r="J18" s="114"/>
      <c r="K18" s="115"/>
    </row>
    <row r="19" spans="1:11" ht="16.5" thickBot="1">
      <c r="A19" s="119" t="str">
        <f>Serienbrief!B9</f>
        <v>A6</v>
      </c>
      <c r="B19" s="165">
        <f>Serienbrief!C9</f>
        <v>6</v>
      </c>
      <c r="C19" s="165">
        <v>1</v>
      </c>
      <c r="D19" s="120">
        <v>0.4826388888888889</v>
      </c>
      <c r="E19" s="125" t="str">
        <f>Serienbrief!F9</f>
        <v>VS Seekirchen weibl</v>
      </c>
      <c r="F19" s="121" t="str">
        <f>Serienbrief!G9</f>
        <v>SHS Faistenau weibl</v>
      </c>
      <c r="G19" s="121" t="str">
        <f>Serienbrief!H9</f>
        <v>VS Seekirchen 1</v>
      </c>
      <c r="H19" s="78"/>
      <c r="I19" s="78"/>
      <c r="J19" s="114"/>
      <c r="K19" s="116"/>
    </row>
    <row r="20" spans="1:11" ht="15.75">
      <c r="A20" s="122" t="str">
        <f>Serienbrief!B10</f>
        <v>B9</v>
      </c>
      <c r="B20" s="166">
        <f>Serienbrief!C10</f>
        <v>5</v>
      </c>
      <c r="C20" s="166">
        <v>2</v>
      </c>
      <c r="D20" s="124">
        <v>0.46527777777777773</v>
      </c>
      <c r="E20" s="125" t="str">
        <f>Serienbrief!F10</f>
        <v>SHS Faistenau 1</v>
      </c>
      <c r="F20" s="125" t="str">
        <f>Serienbrief!G10</f>
        <v>VS Seekirchen 2</v>
      </c>
      <c r="G20" s="125" t="str">
        <f>Serienbrief!H10</f>
        <v>CD Gymnasium Salzburg </v>
      </c>
      <c r="H20" s="123"/>
      <c r="I20" s="123"/>
      <c r="J20" s="123"/>
      <c r="K20" s="127" t="str">
        <f>Serienbrief!L1</f>
        <v>3. Satz</v>
      </c>
    </row>
    <row r="21" spans="1:11" ht="15">
      <c r="A21" s="95">
        <f>Serienbrief!B11</f>
        <v>10</v>
      </c>
      <c r="B21" s="165">
        <f>Serienbrief!C11</f>
        <v>7</v>
      </c>
      <c r="C21" s="165">
        <v>1</v>
      </c>
      <c r="D21" s="79">
        <v>0.5</v>
      </c>
      <c r="E21" s="77" t="s">
        <v>141</v>
      </c>
      <c r="F21" s="77" t="s">
        <v>134</v>
      </c>
      <c r="G21" s="77" t="s">
        <v>69</v>
      </c>
      <c r="H21" s="78" t="s">
        <v>143</v>
      </c>
      <c r="I21" s="78"/>
      <c r="J21" s="78"/>
      <c r="K21" s="96"/>
    </row>
    <row r="22" spans="1:11" ht="15.75" thickBot="1">
      <c r="A22" s="97">
        <f>Serienbrief!B12</f>
        <v>11</v>
      </c>
      <c r="B22" s="167">
        <f>Serienbrief!C12</f>
        <v>7</v>
      </c>
      <c r="C22" s="167">
        <v>2</v>
      </c>
      <c r="D22" s="99">
        <v>0.5</v>
      </c>
      <c r="E22" s="100" t="s">
        <v>142</v>
      </c>
      <c r="F22" s="100" t="s">
        <v>117</v>
      </c>
      <c r="G22" s="100" t="s">
        <v>71</v>
      </c>
      <c r="H22" s="98" t="s">
        <v>144</v>
      </c>
      <c r="I22" s="98"/>
      <c r="J22" s="98"/>
      <c r="K22" s="101"/>
    </row>
    <row r="23" spans="1:11" ht="15">
      <c r="A23" s="171"/>
      <c r="B23" s="171"/>
      <c r="C23" s="171"/>
      <c r="D23" s="171"/>
      <c r="E23" s="171"/>
      <c r="F23" s="171"/>
      <c r="G23" s="117"/>
      <c r="H23" s="118"/>
      <c r="I23" s="118"/>
      <c r="J23" s="118"/>
      <c r="K23" s="118"/>
    </row>
    <row r="24" spans="1:11" ht="15">
      <c r="A24" s="95">
        <f>Serienbrief!B13</f>
        <v>12</v>
      </c>
      <c r="B24" s="165">
        <f>Serienbrief!C13</f>
        <v>8</v>
      </c>
      <c r="C24" s="165">
        <f>Serienbrief!D13</f>
        <v>3</v>
      </c>
      <c r="D24" s="79">
        <v>0.5208333333333334</v>
      </c>
      <c r="E24" s="77" t="s">
        <v>145</v>
      </c>
      <c r="F24" s="77" t="s">
        <v>140</v>
      </c>
      <c r="G24" s="77" t="s">
        <v>110</v>
      </c>
      <c r="H24" s="78"/>
      <c r="I24" s="78"/>
      <c r="J24" s="78"/>
      <c r="K24" s="96"/>
    </row>
    <row r="25" spans="1:11" ht="15.75">
      <c r="A25" s="128">
        <f>Serienbrief!B14</f>
        <v>13</v>
      </c>
      <c r="B25" s="166">
        <f>Serienbrief!C14</f>
        <v>8</v>
      </c>
      <c r="C25" s="166">
        <f>Serienbrief!D14</f>
        <v>1</v>
      </c>
      <c r="D25" s="129">
        <v>0.5208333333333334</v>
      </c>
      <c r="E25" s="91" t="s">
        <v>133</v>
      </c>
      <c r="F25" s="130" t="s">
        <v>146</v>
      </c>
      <c r="G25" s="130" t="s">
        <v>109</v>
      </c>
      <c r="H25" s="123"/>
      <c r="I25" s="123"/>
      <c r="J25" s="123"/>
      <c r="K25" s="131"/>
    </row>
    <row r="26" spans="1:11" ht="15">
      <c r="A26" s="95">
        <f>Serienbrief!B15</f>
        <v>14</v>
      </c>
      <c r="B26" s="165">
        <f>Serienbrief!C15</f>
        <v>8</v>
      </c>
      <c r="C26" s="165">
        <f>Serienbrief!D15</f>
        <v>2</v>
      </c>
      <c r="D26" s="79">
        <v>0.5208333333333334</v>
      </c>
      <c r="E26" s="77" t="s">
        <v>139</v>
      </c>
      <c r="F26" s="77" t="s">
        <v>141</v>
      </c>
      <c r="G26" s="77" t="s">
        <v>74</v>
      </c>
      <c r="H26" s="78"/>
      <c r="I26" s="78"/>
      <c r="J26" s="78"/>
      <c r="K26" s="96"/>
    </row>
    <row r="27" spans="1:11" ht="15">
      <c r="A27" s="95">
        <f>Serienbrief!B16</f>
        <v>15</v>
      </c>
      <c r="B27" s="78">
        <f>Serienbrief!C16</f>
        <v>9</v>
      </c>
      <c r="C27" s="78">
        <f>Serienbrief!D16</f>
        <v>2</v>
      </c>
      <c r="D27" s="79">
        <v>0.5416666666666666</v>
      </c>
      <c r="E27" s="77" t="s">
        <v>141</v>
      </c>
      <c r="F27" s="77" t="s">
        <v>142</v>
      </c>
      <c r="G27" s="77" t="s">
        <v>70</v>
      </c>
      <c r="H27" s="78"/>
      <c r="I27" s="78"/>
      <c r="J27" s="78"/>
      <c r="K27" s="96"/>
    </row>
    <row r="28" spans="1:11" ht="15.75">
      <c r="A28" s="128">
        <f>Serienbrief!B17</f>
        <v>16</v>
      </c>
      <c r="B28" s="123">
        <f>Serienbrief!C17</f>
        <v>9</v>
      </c>
      <c r="C28" s="123">
        <f>Serienbrief!D17</f>
        <v>1</v>
      </c>
      <c r="D28" s="129">
        <v>0.5416666666666666</v>
      </c>
      <c r="E28" s="132" t="s">
        <v>72</v>
      </c>
      <c r="F28" s="132" t="s">
        <v>73</v>
      </c>
      <c r="G28" s="132" t="s">
        <v>75</v>
      </c>
      <c r="H28" s="133"/>
      <c r="I28" s="133"/>
      <c r="J28" s="133"/>
      <c r="K28" s="131"/>
    </row>
    <row r="29" spans="1:11" ht="15">
      <c r="A29" s="95">
        <f>Serienbrief!B18</f>
        <v>17</v>
      </c>
      <c r="B29" s="78">
        <f>Serienbrief!C18</f>
        <v>10</v>
      </c>
      <c r="C29" s="78">
        <f>Serienbrief!D18</f>
        <v>2</v>
      </c>
      <c r="D29" s="79">
        <v>0.5625</v>
      </c>
      <c r="E29" s="77" t="s">
        <v>140</v>
      </c>
      <c r="F29" s="77" t="s">
        <v>142</v>
      </c>
      <c r="G29" s="77" t="s">
        <v>73</v>
      </c>
      <c r="H29" s="78"/>
      <c r="I29" s="78"/>
      <c r="J29" s="78"/>
      <c r="K29" s="96"/>
    </row>
    <row r="30" spans="1:11" ht="16.5" thickBot="1">
      <c r="A30" s="134">
        <f>Serienbrief!B19</f>
        <v>18</v>
      </c>
      <c r="B30" s="135">
        <f>Serienbrief!C19</f>
        <v>10</v>
      </c>
      <c r="C30" s="135">
        <f>Serienbrief!D19</f>
        <v>1</v>
      </c>
      <c r="D30" s="136">
        <v>0.5625</v>
      </c>
      <c r="E30" s="137" t="s">
        <v>74</v>
      </c>
      <c r="F30" s="137" t="s">
        <v>75</v>
      </c>
      <c r="G30" s="137" t="s">
        <v>111</v>
      </c>
      <c r="H30" s="135"/>
      <c r="I30" s="135"/>
      <c r="J30" s="135"/>
      <c r="K30" s="138"/>
    </row>
    <row r="32" ht="15.75">
      <c r="A32" s="109" t="str">
        <f>IF(Datenblatt!A30&gt;1,Datenblatt!A30," ")</f>
        <v>Spielmodus: </v>
      </c>
    </row>
    <row r="33" ht="15">
      <c r="A33" s="103" t="str">
        <f>IF(Datenblatt!A31&gt;1,Datenblatt!A31," ")</f>
        <v>Gruppenspiele: 2 Sätze bis 11 (max 15:14)</v>
      </c>
    </row>
    <row r="34" ht="15">
      <c r="A34" s="103" t="str">
        <f>IF(Datenblatt!A32&gt;1,Datenblatt!A32," ")</f>
        <v>1. der Vorrunden sind für die Halbfinal-Spiele qualifiziert, 2. und 3. spielen ein Qualifikationsspiel</v>
      </c>
    </row>
    <row r="35" ht="15">
      <c r="A35" s="103" t="str">
        <f>IF(Datenblatt!A33&gt;1,Datenblatt!A33," ")</f>
        <v>Die Verlierer des Qualifikationsspieles spielen mit dem 4.A um Platz 5 - 7 auf 2 Sätze</v>
      </c>
    </row>
    <row r="36" ht="15">
      <c r="A36" s="103" t="str">
        <f>IF(Datenblatt!A34&gt;1,Datenblatt!A34," ")</f>
        <v>Qualifikationsspiel, Platzspiel 3./4. und Finale: 2 Gewinnsätze bis 11, max. 15.:14,</v>
      </c>
    </row>
    <row r="37" ht="15">
      <c r="A37" s="103" t="str">
        <f>IF(Datenblatt!A35&gt;1,Datenblatt!A35," ")</f>
        <v> </v>
      </c>
    </row>
    <row r="38" ht="15">
      <c r="A38" s="103" t="str">
        <f>IF(Datenblatt!A36&gt;1,Datenblatt!A36," ")</f>
        <v>Schiri, Anschreiber und zwei Linienrichter stellen die eingeteilten Mannschaften</v>
      </c>
    </row>
    <row r="39" ht="15">
      <c r="A39" s="103" t="str">
        <f>IF(Datenblatt!A37&gt;1,Datenblatt!A37," ")</f>
        <v>Wir wünschen allen Mannschaften viel Erfolg! </v>
      </c>
    </row>
  </sheetData>
  <sheetProtection/>
  <mergeCells count="5">
    <mergeCell ref="A23:F23"/>
    <mergeCell ref="E2:H2"/>
    <mergeCell ref="E4:F4"/>
    <mergeCell ref="A6:D6"/>
    <mergeCell ref="A10:E1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Tschaut Robert</cp:lastModifiedBy>
  <cp:lastPrinted>2012-05-22T11:49:35Z</cp:lastPrinted>
  <dcterms:created xsi:type="dcterms:W3CDTF">2000-05-25T05:01:50Z</dcterms:created>
  <dcterms:modified xsi:type="dcterms:W3CDTF">2012-05-29T14:27:08Z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