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4800" windowHeight="5805" tabRatio="649" firstSheet="1" activeTab="3"/>
  </bookViews>
  <sheets>
    <sheet name="Serienbrief" sheetId="1" r:id="rId1"/>
    <sheet name="Serienbrief (2)" sheetId="2" r:id="rId2"/>
    <sheet name="Datenblatt" sheetId="3" r:id="rId3"/>
    <sheet name="Ergebnisse" sheetId="4" r:id="rId4"/>
    <sheet name="Gruppe B" sheetId="5" r:id="rId5"/>
    <sheet name="Gruppe  C" sheetId="6" r:id="rId6"/>
    <sheet name="Plätze 5-7" sheetId="7" r:id="rId7"/>
    <sheet name="Spielplan" sheetId="8" r:id="rId8"/>
    <sheet name="Spielplanübersicht" sheetId="9" r:id="rId9"/>
  </sheets>
  <externalReferences>
    <externalReference r:id="rId12"/>
  </externalReferences>
  <definedNames>
    <definedName name="__EdFJsKAA" localSheetId="5" hidden="1">[1]!Tabelle12</definedName>
    <definedName name="__EdFJsKAA" localSheetId="4" hidden="1">[1]!Tabelle12</definedName>
    <definedName name="__EdFJsKAA" localSheetId="6" hidden="1">[1]!Tabelle12</definedName>
    <definedName name="RECORDER">'Makro3'!$E:$E</definedName>
    <definedName name="_xlnm.Print_Area" localSheetId="3">'Ergebnisse'!$A$1:$AR$40</definedName>
    <definedName name="grund">#REF!</definedName>
    <definedName name="Makro3">'Makro3'!$A$1</definedName>
    <definedName name="Makro4">'Makro3'!$B$1</definedName>
    <definedName name="Makro5">'Makro3'!$E$1</definedName>
    <definedName name="Tabelle12">#REF!</definedName>
    <definedName name="Tabellen_berechnen">#REF!</definedName>
  </definedNames>
  <calcPr fullCalcOnLoad="1"/>
</workbook>
</file>

<file path=xl/sharedStrings.xml><?xml version="1.0" encoding="utf-8"?>
<sst xmlns="http://schemas.openxmlformats.org/spreadsheetml/2006/main" count="718" uniqueCount="196">
  <si>
    <t>Ergebnisse der Vorrundenspiele:</t>
  </si>
  <si>
    <t>Vorrundenstände:</t>
  </si>
  <si>
    <t>Gruppe A:</t>
  </si>
  <si>
    <t>Sätze</t>
  </si>
  <si>
    <t>Bälle gesamt</t>
  </si>
  <si>
    <t>1. Satz</t>
  </si>
  <si>
    <t>2. Satz</t>
  </si>
  <si>
    <t>Gruppe B:</t>
  </si>
  <si>
    <t>Final- und Platzspiele:</t>
  </si>
  <si>
    <t>Bälle</t>
  </si>
  <si>
    <t>3. Satz</t>
  </si>
  <si>
    <t>:</t>
  </si>
  <si>
    <t>/</t>
  </si>
  <si>
    <t>(</t>
  </si>
  <si>
    <t>)</t>
  </si>
  <si>
    <t>[</t>
  </si>
  <si>
    <t>,</t>
  </si>
  <si>
    <t>]</t>
  </si>
  <si>
    <t>Endstand:</t>
  </si>
  <si>
    <t>Halbfinalspiele (Plätze 1-4)</t>
  </si>
  <si>
    <t>1.</t>
  </si>
  <si>
    <t>2.</t>
  </si>
  <si>
    <t>3.</t>
  </si>
  <si>
    <t>4.</t>
  </si>
  <si>
    <t>5.</t>
  </si>
  <si>
    <t>6.</t>
  </si>
  <si>
    <t>7.</t>
  </si>
  <si>
    <t>Spiel Platz 3</t>
  </si>
  <si>
    <t>Finale</t>
  </si>
  <si>
    <t>Spieljahr :</t>
  </si>
  <si>
    <t>Spiele</t>
  </si>
  <si>
    <t>Mannschaft 1</t>
  </si>
  <si>
    <t>Mannschaft 2</t>
  </si>
  <si>
    <t>Kontrolle</t>
  </si>
  <si>
    <t>Klasse :</t>
  </si>
  <si>
    <t>Kennbuchstaben :</t>
  </si>
  <si>
    <t>Datum der letzten Bearbeitung :</t>
  </si>
  <si>
    <t>Mannschaften :</t>
  </si>
  <si>
    <t>Sp</t>
  </si>
  <si>
    <t>S</t>
  </si>
  <si>
    <t>U</t>
  </si>
  <si>
    <t>N</t>
  </si>
  <si>
    <t>Pkt.</t>
  </si>
  <si>
    <t>Nr. 1:</t>
  </si>
  <si>
    <t>+</t>
  </si>
  <si>
    <t>-</t>
  </si>
  <si>
    <t>Diff.</t>
  </si>
  <si>
    <t>Nr. 2:</t>
  </si>
  <si>
    <t>Nr. 3:</t>
  </si>
  <si>
    <t>Nr. 4:</t>
  </si>
  <si>
    <t>Makro3</t>
  </si>
  <si>
    <t>Makro4</t>
  </si>
  <si>
    <t>Tabelle4 (G)</t>
  </si>
  <si>
    <t>Tabellen_berechnen</t>
  </si>
  <si>
    <t>NR</t>
  </si>
  <si>
    <t>R</t>
  </si>
  <si>
    <t>F</t>
  </si>
  <si>
    <t>Zeit</t>
  </si>
  <si>
    <t>Mannschaft A</t>
  </si>
  <si>
    <t>Mannschaft B</t>
  </si>
  <si>
    <t>Schiedsrichter</t>
  </si>
  <si>
    <t>Erg.</t>
  </si>
  <si>
    <t>A1</t>
  </si>
  <si>
    <t>A2</t>
  </si>
  <si>
    <t>A3</t>
  </si>
  <si>
    <t>A4</t>
  </si>
  <si>
    <t>A5</t>
  </si>
  <si>
    <t>A6</t>
  </si>
  <si>
    <t>3.A</t>
  </si>
  <si>
    <t>1.A</t>
  </si>
  <si>
    <t>3.B</t>
  </si>
  <si>
    <t>4.A</t>
  </si>
  <si>
    <t>1.B</t>
  </si>
  <si>
    <t>2.B</t>
  </si>
  <si>
    <t>2.A</t>
  </si>
  <si>
    <t>Verl. Sp. 13</t>
  </si>
  <si>
    <t>Verl. Sp. 14</t>
  </si>
  <si>
    <t>Sieger Sp. 13</t>
  </si>
  <si>
    <t>Sieger Sp. 14</t>
  </si>
  <si>
    <t>Platzfinalspiele (Plätze 5-7)</t>
  </si>
  <si>
    <t>B7</t>
  </si>
  <si>
    <t>B8</t>
  </si>
  <si>
    <t>B9</t>
  </si>
  <si>
    <t>Organisatoren:</t>
  </si>
  <si>
    <t>Veranstaltung:</t>
  </si>
  <si>
    <t>Datum:</t>
  </si>
  <si>
    <t>Begrüßung:</t>
  </si>
  <si>
    <t>Klasse</t>
  </si>
  <si>
    <t>Bewerb</t>
  </si>
  <si>
    <t>Datum</t>
  </si>
  <si>
    <t>Ergebnisse</t>
  </si>
  <si>
    <t>Teilnehmer:</t>
  </si>
  <si>
    <t>5020 Salzburg</t>
  </si>
  <si>
    <t>www.oefbb.at</t>
  </si>
  <si>
    <t>Ort:</t>
  </si>
  <si>
    <t>1. Spieltag:</t>
  </si>
  <si>
    <t>Spielbeginn:</t>
  </si>
  <si>
    <t>Spieldauer:</t>
  </si>
  <si>
    <t>Spielfeld:</t>
  </si>
  <si>
    <t>Qualifikationsspiele für das Halbfinale:</t>
  </si>
  <si>
    <t>Text für Spielplan:</t>
  </si>
  <si>
    <t xml:space="preserve">Spielmodus: </t>
  </si>
  <si>
    <t xml:space="preserve">Wir wünschen allen Mannschaften viel Erfolg! </t>
  </si>
  <si>
    <t>Text für Ergebnisse:</t>
  </si>
  <si>
    <t>Verl. Sp. 11</t>
  </si>
  <si>
    <t>Sieger Sp. 10</t>
  </si>
  <si>
    <t>Sieger Sp. 11</t>
  </si>
  <si>
    <t>Verl. Sp. 10</t>
  </si>
  <si>
    <t>Sieger Sp. 16</t>
  </si>
  <si>
    <t>1. der Vorrunden sind für die Halbfinal-Spiele qualifiziert, 2. und 3. spielen ein Qualifikationsspiel</t>
  </si>
  <si>
    <t>Münchner Bundesstr. 9</t>
  </si>
  <si>
    <t>Samstag, 20. Juni 2009</t>
  </si>
  <si>
    <t>Seekirchen</t>
  </si>
  <si>
    <t>BG Seekirchen</t>
  </si>
  <si>
    <t>Schiri, Anschreiber und zwei Linienrichter stellen die eingeteilten Mannschaften</t>
  </si>
  <si>
    <t>Herzliche Gratulation dem Landesmeister!</t>
  </si>
  <si>
    <t>SFBV</t>
  </si>
  <si>
    <t>7er Plan für 1 Tag, Qualifikationsspiel (2.-3.), Platzspiel (5.-7.), Halbfinali (1. - Sieger Quali), Platzspiele 3./4., Finale</t>
  </si>
  <si>
    <t>LM Schule Unterstufe</t>
  </si>
  <si>
    <t>Gruppenspiele: 2 Sätze bis 11 (max 15:14)</t>
  </si>
  <si>
    <t>Gruppe B</t>
  </si>
  <si>
    <t>Qualifikationsspiel, Platzspiel 3./4. und Finale: 2 Gewinnsätze bis 11, max. 15.:14,</t>
  </si>
  <si>
    <t>CD Gymnasium Salzburg 1</t>
  </si>
  <si>
    <t>CD Gymnasium Salzburg 2</t>
  </si>
  <si>
    <t>BG BRG Borg St. Johann</t>
  </si>
  <si>
    <t>NSMS Faistenau 1</t>
  </si>
  <si>
    <t>NSMS Faistenau 2</t>
  </si>
  <si>
    <t>NMS Seekirchen</t>
  </si>
  <si>
    <t>www.sfbv.at</t>
  </si>
  <si>
    <t>Feld 2016</t>
  </si>
  <si>
    <t>Nr. B1:</t>
  </si>
  <si>
    <t>Nr. B2:</t>
  </si>
  <si>
    <t>Nr. B3:</t>
  </si>
  <si>
    <t>Nr. B4:</t>
  </si>
  <si>
    <t>Nr. C5:</t>
  </si>
  <si>
    <t>Nr. C6:</t>
  </si>
  <si>
    <t>Nr. C7:</t>
  </si>
  <si>
    <t>Tabelle - Vorrunde Gruppe B:</t>
  </si>
  <si>
    <t>Tabelle - Vorrunde Gruppe C</t>
  </si>
  <si>
    <t>Gruppe C</t>
  </si>
  <si>
    <t>B1</t>
  </si>
  <si>
    <t>B2</t>
  </si>
  <si>
    <t>C7</t>
  </si>
  <si>
    <t>B3</t>
  </si>
  <si>
    <t>B4</t>
  </si>
  <si>
    <t>C8</t>
  </si>
  <si>
    <t>B5</t>
  </si>
  <si>
    <t>B6</t>
  </si>
  <si>
    <t>C9</t>
  </si>
  <si>
    <t>Runde</t>
  </si>
  <si>
    <t>Feld</t>
  </si>
  <si>
    <t>Die Verlierer des Qualifikationsspieles spielen mit dem 4.A um Platz 5 - 7 auf 2 Sätze (Ergebnis des int. Gruppenspieles wird mitgenommen)</t>
  </si>
  <si>
    <t>Beginn</t>
  </si>
  <si>
    <t>Feld 1</t>
  </si>
  <si>
    <t>cirka</t>
  </si>
  <si>
    <t>das interne</t>
  </si>
  <si>
    <t>Gruppenspiel</t>
  </si>
  <si>
    <t>zählt hier</t>
  </si>
  <si>
    <t>Unterstufe weiblich</t>
  </si>
  <si>
    <t>Feld 2</t>
  </si>
  <si>
    <t>Feld 3</t>
  </si>
  <si>
    <t>Vorrunde</t>
  </si>
  <si>
    <t>Halbfinal</t>
  </si>
  <si>
    <t>Halbfinale</t>
  </si>
  <si>
    <t>3./4. Platz</t>
  </si>
  <si>
    <t>1./2. Platz</t>
  </si>
  <si>
    <t>Spielbeginn</t>
  </si>
  <si>
    <t>Siegerehrung</t>
  </si>
  <si>
    <t>Gruppe</t>
  </si>
  <si>
    <t>1. Platz</t>
  </si>
  <si>
    <t>2. Platz</t>
  </si>
  <si>
    <t>3. Platz</t>
  </si>
  <si>
    <t>4. Platz</t>
  </si>
  <si>
    <t>5. Platz</t>
  </si>
  <si>
    <t>6. Platz</t>
  </si>
  <si>
    <t>7. Platz</t>
  </si>
  <si>
    <t>Ust männlich</t>
  </si>
  <si>
    <t>Ust weiblich</t>
  </si>
  <si>
    <t>frei</t>
  </si>
  <si>
    <t>2.B-3.C</t>
  </si>
  <si>
    <t>4.B-2.C</t>
  </si>
  <si>
    <t>1.A-4.A</t>
  </si>
  <si>
    <t>2.A-3.A</t>
  </si>
  <si>
    <t>V7-V8</t>
  </si>
  <si>
    <t>S7-S8</t>
  </si>
  <si>
    <t>Quali 1</t>
  </si>
  <si>
    <t>Quali 2</t>
  </si>
  <si>
    <t>1.A-S7</t>
  </si>
  <si>
    <t>2.A-S8</t>
  </si>
  <si>
    <t>3./4.Platz</t>
  </si>
  <si>
    <t>5.-7.Platz</t>
  </si>
  <si>
    <t>4.A-V7</t>
  </si>
  <si>
    <t>4.A-V8</t>
  </si>
  <si>
    <t>LM Schulen 2016 - Unterstufe  - Spielfeldbelegung</t>
  </si>
  <si>
    <t xml:space="preserve">B </t>
  </si>
  <si>
    <t xml:space="preserve">C </t>
  </si>
</sst>
</file>

<file path=xl/styles.xml><?xml version="1.0" encoding="utf-8"?>
<styleSheet xmlns="http://schemas.openxmlformats.org/spreadsheetml/2006/main">
  <numFmts count="6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#,##0\ &quot;öS&quot;;\-#,##0\ &quot;öS&quot;"/>
    <numFmt numFmtId="181" formatCode="#,##0\ &quot;öS&quot;;[Red]\-#,##0\ &quot;öS&quot;"/>
    <numFmt numFmtId="182" formatCode="#,##0.00\ &quot;öS&quot;;\-#,##0.00\ &quot;öS&quot;"/>
    <numFmt numFmtId="183" formatCode="#,##0.00\ &quot;öS&quot;;[Red]\-#,##0.00\ &quot;öS&quot;"/>
    <numFmt numFmtId="184" formatCode="_-* #,##0\ &quot;öS&quot;_-;\-* #,##0\ &quot;öS&quot;_-;_-* &quot;-&quot;\ &quot;öS&quot;_-;_-@_-"/>
    <numFmt numFmtId="185" formatCode="_-* #,##0\ _ö_S_-;\-* #,##0\ _ö_S_-;_-* &quot;-&quot;\ _ö_S_-;_-@_-"/>
    <numFmt numFmtId="186" formatCode="_-* #,##0.00\ &quot;öS&quot;_-;\-* #,##0.00\ &quot;öS&quot;_-;_-* &quot;-&quot;??\ &quot;öS&quot;_-;_-@_-"/>
    <numFmt numFmtId="187" formatCode="_-* #,##0.00\ _ö_S_-;\-* #,##0.00\ _ö_S_-;_-* &quot;-&quot;??\ _ö_S_-;_-@_-"/>
    <numFmt numFmtId="188" formatCode="_-* #,##0\ _Ö_S_-;\-* #,##0\ _Ö_S_-;_-* &quot;-&quot;\ _Ö_S_-;_-@_-"/>
    <numFmt numFmtId="189" formatCode="_-* #,##0.00\ _Ö_S_-;\-* #,##0.00\ _Ö_S_-;_-* &quot;-&quot;??\ _Ö_S_-;_-@_-"/>
    <numFmt numFmtId="190" formatCode="&quot;öS&quot;\ #,##0;\-&quot;öS&quot;\ #,##0"/>
    <numFmt numFmtId="191" formatCode="&quot;öS&quot;\ #,##0;[Red]\-&quot;öS&quot;\ #,##0"/>
    <numFmt numFmtId="192" formatCode="&quot;öS&quot;\ #,##0.00;\-&quot;öS&quot;\ #,##0.00"/>
    <numFmt numFmtId="193" formatCode="&quot;öS&quot;\ #,##0.00;[Red]\-&quot;öS&quot;\ #,##0.00"/>
    <numFmt numFmtId="194" formatCode="_-&quot;öS&quot;\ * #,##0_-;\-&quot;öS&quot;\ * #,##0_-;_-&quot;öS&quot;\ * &quot;-&quot;_-;_-@_-"/>
    <numFmt numFmtId="195" formatCode="_-&quot;öS&quot;\ * #,##0.00_-;\-&quot;öS&quot;\ * #,##0.00_-;_-&quot;öS&quot;\ * &quot;-&quot;??_-;_-@_-"/>
    <numFmt numFmtId="196" formatCode="&quot;öS&quot;\ #,##0;&quot;-&quot;&quot;öS&quot;\ #,##0"/>
    <numFmt numFmtId="197" formatCode="&quot;öS&quot;\ #,##0;[Red]&quot;-&quot;&quot;öS&quot;\ #,##0"/>
    <numFmt numFmtId="198" formatCode="&quot;öS&quot;\ #,##0.00;&quot;-&quot;&quot;öS&quot;\ #,##0.00"/>
    <numFmt numFmtId="199" formatCode="&quot;öS&quot;\ #,##0.00;[Red]&quot;-&quot;&quot;öS&quot;\ #,##0.00"/>
    <numFmt numFmtId="200" formatCode="d/m/yy"/>
    <numFmt numFmtId="201" formatCode="d/mmm/yy"/>
    <numFmt numFmtId="202" formatCode="d/mmm"/>
    <numFmt numFmtId="203" formatCode="h:mm"/>
    <numFmt numFmtId="204" formatCode="h:mm:ss"/>
    <numFmt numFmtId="205" formatCode="d/m/yy\ h:mm"/>
    <numFmt numFmtId="206" formatCode="00"/>
    <numFmt numFmtId="207" formatCode="d\-m\-yy"/>
    <numFmt numFmtId="208" formatCode="d\-mmm\-yy"/>
    <numFmt numFmtId="209" formatCode="d\-mmm"/>
    <numFmt numFmtId="210" formatCode="mmm\-yy"/>
    <numFmt numFmtId="211" formatCode="d\-m\-yy\ h:mm"/>
    <numFmt numFmtId="212" formatCode="&quot;Ja&quot;;&quot;Ja&quot;;&quot;Nein&quot;"/>
    <numFmt numFmtId="213" formatCode="&quot;Wahr&quot;;&quot;Wahr&quot;;&quot;Falsch&quot;"/>
    <numFmt numFmtId="214" formatCode="&quot;Ein&quot;;&quot;Ein&quot;;&quot;Aus&quot;"/>
    <numFmt numFmtId="215" formatCode="d/\ mmm/\ yyyy"/>
    <numFmt numFmtId="216" formatCode="d/\ mmmm\ yyyy"/>
    <numFmt numFmtId="217" formatCode="[$€-2]\ #,##0.00_);[Red]\([$€-2]\ #,##0.00\)"/>
    <numFmt numFmtId="218" formatCode="dd/mm/yy"/>
    <numFmt numFmtId="219" formatCode="dd/mm/yy;@"/>
    <numFmt numFmtId="220" formatCode="[$-C07]dddd\,\ dd/\ mmmm\ yyyy;@"/>
    <numFmt numFmtId="221" formatCode="hh:mm&quot; Uhr&quot;;@"/>
    <numFmt numFmtId="222" formatCode="[$-C07]dddd\,\ dd\.\ mmmm\ yyyy"/>
    <numFmt numFmtId="223" formatCode="hh:mm;@"/>
  </numFmts>
  <fonts count="69">
    <font>
      <sz val="10"/>
      <name val="MS Sans"/>
      <family val="0"/>
    </font>
    <font>
      <b/>
      <sz val="10"/>
      <name val="MS Sans"/>
      <family val="0"/>
    </font>
    <font>
      <i/>
      <sz val="10"/>
      <name val="MS Sans"/>
      <family val="0"/>
    </font>
    <font>
      <b/>
      <i/>
      <sz val="10"/>
      <name val="MS Sans"/>
      <family val="0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sz val="11"/>
      <color indexed="9"/>
      <name val="Arial"/>
      <family val="2"/>
    </font>
    <font>
      <b/>
      <u val="single"/>
      <sz val="14"/>
      <name val="Arial"/>
      <family val="2"/>
    </font>
    <font>
      <b/>
      <i/>
      <sz val="11"/>
      <name val="Arial"/>
      <family val="2"/>
    </font>
    <font>
      <b/>
      <sz val="11"/>
      <color indexed="8"/>
      <name val="Arial"/>
      <family val="2"/>
    </font>
    <font>
      <i/>
      <sz val="11"/>
      <color indexed="8"/>
      <name val="Arial"/>
      <family val="2"/>
    </font>
    <font>
      <i/>
      <sz val="10"/>
      <color indexed="8"/>
      <name val="Arial"/>
      <family val="2"/>
    </font>
    <font>
      <b/>
      <sz val="14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u val="single"/>
      <sz val="16"/>
      <name val="Arial"/>
      <family val="2"/>
    </font>
    <font>
      <b/>
      <sz val="11"/>
      <color indexed="12"/>
      <name val="Arial"/>
      <family val="2"/>
    </font>
    <font>
      <sz val="10"/>
      <color indexed="8"/>
      <name val="Arial"/>
      <family val="2"/>
    </font>
    <font>
      <sz val="11"/>
      <color indexed="10"/>
      <name val="Arial"/>
      <family val="2"/>
    </font>
    <font>
      <b/>
      <sz val="18"/>
      <name val="Arial"/>
      <family val="2"/>
    </font>
    <font>
      <b/>
      <sz val="10"/>
      <color indexed="10"/>
      <name val="MS Sans"/>
      <family val="0"/>
    </font>
    <font>
      <u val="single"/>
      <sz val="10"/>
      <color indexed="36"/>
      <name val="MS Sans"/>
      <family val="0"/>
    </font>
    <font>
      <u val="single"/>
      <sz val="10"/>
      <color indexed="12"/>
      <name val="MS Sans"/>
      <family val="0"/>
    </font>
    <font>
      <sz val="10"/>
      <color indexed="12"/>
      <name val="Arial"/>
      <family val="2"/>
    </font>
    <font>
      <b/>
      <sz val="16"/>
      <name val="Arial"/>
      <family val="2"/>
    </font>
    <font>
      <sz val="12"/>
      <name val="MS Sans"/>
      <family val="0"/>
    </font>
    <font>
      <b/>
      <sz val="10"/>
      <name val="Arial"/>
      <family val="2"/>
    </font>
    <font>
      <b/>
      <sz val="12"/>
      <name val="MS San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6" borderId="2" applyNumberFormat="0" applyAlignment="0" applyProtection="0"/>
    <xf numFmtId="0" fontId="27" fillId="0" borderId="0" applyNumberFormat="0" applyFill="0" applyBorder="0" applyAlignment="0" applyProtection="0"/>
    <xf numFmtId="0" fontId="56" fillId="27" borderId="2" applyNumberFormat="0" applyAlignment="0" applyProtection="0"/>
    <xf numFmtId="0" fontId="57" fillId="0" borderId="3" applyNumberFormat="0" applyFill="0" applyAlignment="0" applyProtection="0"/>
    <xf numFmtId="0" fontId="58" fillId="0" borderId="0" applyNumberFormat="0" applyFill="0" applyBorder="0" applyAlignment="0" applyProtection="0"/>
    <xf numFmtId="0" fontId="59" fillId="28" borderId="0" applyNumberFormat="0" applyBorder="0" applyAlignment="0" applyProtection="0"/>
    <xf numFmtId="0" fontId="28" fillId="0" borderId="0" applyNumberFormat="0" applyFill="0" applyBorder="0" applyAlignment="0" applyProtection="0"/>
    <xf numFmtId="4" fontId="0" fillId="0" borderId="0" applyFont="0" applyFill="0" applyBorder="0" applyAlignment="0" applyProtection="0"/>
    <xf numFmtId="0" fontId="6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19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32" borderId="9" applyNumberFormat="0" applyAlignment="0" applyProtection="0"/>
  </cellStyleXfs>
  <cellXfs count="192">
    <xf numFmtId="0" fontId="0" fillId="0" borderId="0" xfId="0" applyAlignment="1">
      <alignment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right"/>
      <protection/>
    </xf>
    <xf numFmtId="206" fontId="8" fillId="0" borderId="0" xfId="0" applyNumberFormat="1" applyFont="1" applyAlignment="1" applyProtection="1">
      <alignment horizontal="right"/>
      <protection/>
    </xf>
    <xf numFmtId="0" fontId="6" fillId="0" borderId="0" xfId="0" applyFont="1" applyAlignment="1" applyProtection="1">
      <alignment horizontal="center"/>
      <protection/>
    </xf>
    <xf numFmtId="0" fontId="14" fillId="0" borderId="0" xfId="0" applyFont="1" applyFill="1" applyAlignment="1" applyProtection="1">
      <alignment horizontal="center"/>
      <protection/>
    </xf>
    <xf numFmtId="0" fontId="8" fillId="0" borderId="0" xfId="0" applyFont="1" applyFill="1" applyAlignment="1" applyProtection="1">
      <alignment/>
      <protection/>
    </xf>
    <xf numFmtId="0" fontId="6" fillId="0" borderId="0" xfId="0" applyFont="1" applyAlignment="1" applyProtection="1">
      <alignment horizontal="centerContinuous"/>
      <protection/>
    </xf>
    <xf numFmtId="0" fontId="6" fillId="0" borderId="0" xfId="0" applyFont="1" applyAlignment="1" applyProtection="1">
      <alignment horizontal="right"/>
      <protection/>
    </xf>
    <xf numFmtId="0" fontId="4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 horizontal="centerContinuous"/>
      <protection/>
    </xf>
    <xf numFmtId="0" fontId="10" fillId="0" borderId="0" xfId="0" applyFont="1" applyAlignment="1" applyProtection="1">
      <alignment horizontal="right"/>
      <protection/>
    </xf>
    <xf numFmtId="0" fontId="10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/>
      <protection/>
    </xf>
    <xf numFmtId="0" fontId="14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center"/>
      <protection/>
    </xf>
    <xf numFmtId="0" fontId="9" fillId="0" borderId="0" xfId="0" applyFont="1" applyAlignment="1" applyProtection="1">
      <alignment horizontal="center"/>
      <protection/>
    </xf>
    <xf numFmtId="0" fontId="9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200" fontId="6" fillId="0" borderId="0" xfId="0" applyNumberFormat="1" applyFont="1" applyAlignment="1" applyProtection="1">
      <alignment horizontal="left"/>
      <protection/>
    </xf>
    <xf numFmtId="0" fontId="7" fillId="0" borderId="0" xfId="0" applyFont="1" applyAlignment="1" applyProtection="1">
      <alignment horizontal="right"/>
      <protection/>
    </xf>
    <xf numFmtId="0" fontId="10" fillId="0" borderId="0" xfId="0" applyFont="1" applyAlignment="1" applyProtection="1">
      <alignment horizontal="center"/>
      <protection/>
    </xf>
    <xf numFmtId="0" fontId="6" fillId="0" borderId="10" xfId="0" applyFont="1" applyBorder="1" applyAlignment="1" applyProtection="1">
      <alignment horizontal="centerContinuous"/>
      <protection/>
    </xf>
    <xf numFmtId="0" fontId="6" fillId="0" borderId="11" xfId="0" applyFont="1" applyBorder="1" applyAlignment="1" applyProtection="1">
      <alignment horizontal="centerContinuous"/>
      <protection/>
    </xf>
    <xf numFmtId="0" fontId="6" fillId="0" borderId="12" xfId="0" applyFont="1" applyBorder="1" applyAlignment="1" applyProtection="1">
      <alignment horizontal="centerContinuous"/>
      <protection/>
    </xf>
    <xf numFmtId="0" fontId="6" fillId="0" borderId="10" xfId="0" applyFont="1" applyBorder="1" applyAlignment="1" applyProtection="1">
      <alignment horizontal="right"/>
      <protection/>
    </xf>
    <xf numFmtId="0" fontId="6" fillId="0" borderId="11" xfId="0" applyFont="1" applyBorder="1" applyAlignment="1" applyProtection="1">
      <alignment/>
      <protection/>
    </xf>
    <xf numFmtId="0" fontId="6" fillId="0" borderId="12" xfId="0" applyFont="1" applyBorder="1" applyAlignment="1" applyProtection="1">
      <alignment/>
      <protection/>
    </xf>
    <xf numFmtId="0" fontId="6" fillId="0" borderId="13" xfId="0" applyFont="1" applyBorder="1" applyAlignment="1" applyProtection="1">
      <alignment horizontal="center"/>
      <protection/>
    </xf>
    <xf numFmtId="0" fontId="6" fillId="0" borderId="14" xfId="0" applyFont="1" applyBorder="1" applyAlignment="1" applyProtection="1">
      <alignment horizontal="center"/>
      <protection/>
    </xf>
    <xf numFmtId="0" fontId="4" fillId="0" borderId="15" xfId="0" applyFont="1" applyBorder="1" applyAlignment="1" applyProtection="1">
      <alignment horizontal="center"/>
      <protection/>
    </xf>
    <xf numFmtId="0" fontId="10" fillId="0" borderId="0" xfId="0" applyFont="1" applyAlignment="1" applyProtection="1">
      <alignment horizontal="right"/>
      <protection/>
    </xf>
    <xf numFmtId="0" fontId="6" fillId="0" borderId="16" xfId="0" applyFont="1" applyBorder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15" fillId="0" borderId="0" xfId="0" applyFont="1" applyAlignment="1" applyProtection="1">
      <alignment horizontal="center"/>
      <protection/>
    </xf>
    <xf numFmtId="0" fontId="15" fillId="0" borderId="0" xfId="0" applyFont="1" applyAlignment="1" applyProtection="1">
      <alignment horizontal="right"/>
      <protection/>
    </xf>
    <xf numFmtId="0" fontId="9" fillId="0" borderId="0" xfId="0" applyFont="1" applyAlignment="1" applyProtection="1">
      <alignment horizontal="right"/>
      <protection/>
    </xf>
    <xf numFmtId="0" fontId="6" fillId="0" borderId="10" xfId="0" applyFont="1" applyBorder="1" applyAlignment="1" applyProtection="1">
      <alignment/>
      <protection/>
    </xf>
    <xf numFmtId="0" fontId="16" fillId="0" borderId="0" xfId="0" applyFont="1" applyAlignment="1" applyProtection="1">
      <alignment horizontal="center"/>
      <protection/>
    </xf>
    <xf numFmtId="0" fontId="16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1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 horizontal="center"/>
      <protection/>
    </xf>
    <xf numFmtId="0" fontId="18" fillId="0" borderId="0" xfId="0" applyFont="1" applyAlignment="1" applyProtection="1">
      <alignment horizontal="left"/>
      <protection/>
    </xf>
    <xf numFmtId="206" fontId="6" fillId="0" borderId="0" xfId="0" applyNumberFormat="1" applyFont="1" applyAlignment="1" applyProtection="1">
      <alignment horizontal="center"/>
      <protection/>
    </xf>
    <xf numFmtId="206" fontId="6" fillId="0" borderId="0" xfId="0" applyNumberFormat="1" applyFont="1" applyAlignment="1" applyProtection="1">
      <alignment horizontal="left"/>
      <protection/>
    </xf>
    <xf numFmtId="0" fontId="11" fillId="0" borderId="0" xfId="0" applyFont="1" applyAlignment="1" applyProtection="1">
      <alignment/>
      <protection/>
    </xf>
    <xf numFmtId="0" fontId="11" fillId="0" borderId="12" xfId="0" applyFont="1" applyBorder="1" applyAlignment="1" applyProtection="1">
      <alignment horizontal="centerContinuous"/>
      <protection/>
    </xf>
    <xf numFmtId="0" fontId="6" fillId="0" borderId="15" xfId="0" applyFont="1" applyBorder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19" fillId="0" borderId="0" xfId="0" applyFont="1" applyAlignment="1" applyProtection="1">
      <alignment horizontal="center"/>
      <protection/>
    </xf>
    <xf numFmtId="0" fontId="20" fillId="0" borderId="0" xfId="0" applyFont="1" applyAlignment="1" applyProtection="1">
      <alignment horizontal="center"/>
      <protection/>
    </xf>
    <xf numFmtId="0" fontId="19" fillId="0" borderId="16" xfId="0" applyFont="1" applyBorder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left"/>
      <protection/>
    </xf>
    <xf numFmtId="0" fontId="23" fillId="0" borderId="0" xfId="0" applyFont="1" applyAlignment="1" applyProtection="1">
      <alignment/>
      <protection/>
    </xf>
    <xf numFmtId="0" fontId="21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/>
      <protection/>
    </xf>
    <xf numFmtId="0" fontId="19" fillId="0" borderId="0" xfId="0" applyFont="1" applyAlignment="1" applyProtection="1">
      <alignment horizontal="left"/>
      <protection/>
    </xf>
    <xf numFmtId="0" fontId="24" fillId="0" borderId="0" xfId="0" applyFont="1" applyAlignment="1" applyProtection="1">
      <alignment/>
      <protection/>
    </xf>
    <xf numFmtId="0" fontId="4" fillId="0" borderId="0" xfId="0" applyFont="1" applyAlignment="1">
      <alignment/>
    </xf>
    <xf numFmtId="0" fontId="19" fillId="0" borderId="17" xfId="0" applyFont="1" applyBorder="1" applyAlignment="1">
      <alignment/>
    </xf>
    <xf numFmtId="0" fontId="19" fillId="0" borderId="17" xfId="0" applyFont="1" applyBorder="1" applyAlignment="1">
      <alignment horizontal="center"/>
    </xf>
    <xf numFmtId="203" fontId="19" fillId="0" borderId="17" xfId="0" applyNumberFormat="1" applyFont="1" applyBorder="1" applyAlignment="1">
      <alignment horizontal="center"/>
    </xf>
    <xf numFmtId="0" fontId="19" fillId="0" borderId="0" xfId="0" applyFont="1" applyAlignment="1" applyProtection="1">
      <alignment horizontal="left"/>
      <protection locked="0"/>
    </xf>
    <xf numFmtId="0" fontId="19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right"/>
      <protection/>
    </xf>
    <xf numFmtId="0" fontId="29" fillId="0" borderId="0" xfId="0" applyFont="1" applyAlignment="1" applyProtection="1">
      <alignment/>
      <protection locked="0"/>
    </xf>
    <xf numFmtId="0" fontId="29" fillId="0" borderId="0" xfId="0" applyFont="1" applyAlignment="1" applyProtection="1">
      <alignment/>
      <protection/>
    </xf>
    <xf numFmtId="0" fontId="22" fillId="0" borderId="0" xfId="0" applyFont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19" fillId="0" borderId="17" xfId="0" applyFont="1" applyBorder="1" applyAlignment="1" applyProtection="1">
      <alignment horizontal="center"/>
      <protection locked="0"/>
    </xf>
    <xf numFmtId="203" fontId="19" fillId="0" borderId="17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right"/>
    </xf>
    <xf numFmtId="216" fontId="5" fillId="0" borderId="0" xfId="0" applyNumberFormat="1" applyFont="1" applyAlignment="1">
      <alignment/>
    </xf>
    <xf numFmtId="0" fontId="7" fillId="0" borderId="0" xfId="0" applyFont="1" applyAlignment="1">
      <alignment/>
    </xf>
    <xf numFmtId="0" fontId="19" fillId="0" borderId="18" xfId="0" applyFont="1" applyBorder="1" applyAlignment="1">
      <alignment/>
    </xf>
    <xf numFmtId="0" fontId="19" fillId="0" borderId="19" xfId="0" applyFont="1" applyBorder="1" applyAlignment="1">
      <alignment/>
    </xf>
    <xf numFmtId="0" fontId="19" fillId="0" borderId="20" xfId="0" applyFont="1" applyBorder="1" applyAlignment="1">
      <alignment/>
    </xf>
    <xf numFmtId="0" fontId="19" fillId="0" borderId="21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19" fillId="0" borderId="23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9" fillId="0" borderId="24" xfId="0" applyFont="1" applyBorder="1" applyAlignment="1">
      <alignment/>
    </xf>
    <xf numFmtId="0" fontId="19" fillId="0" borderId="25" xfId="0" applyFont="1" applyBorder="1" applyAlignment="1">
      <alignment horizontal="center"/>
    </xf>
    <xf numFmtId="0" fontId="25" fillId="0" borderId="0" xfId="0" applyFont="1" applyAlignment="1">
      <alignment/>
    </xf>
    <xf numFmtId="0" fontId="19" fillId="0" borderId="0" xfId="0" applyFont="1" applyAlignment="1">
      <alignment/>
    </xf>
    <xf numFmtId="0" fontId="28" fillId="0" borderId="0" xfId="46" applyAlignment="1" applyProtection="1">
      <alignment horizontal="left"/>
      <protection locked="0"/>
    </xf>
    <xf numFmtId="218" fontId="19" fillId="0" borderId="0" xfId="0" applyNumberFormat="1" applyFont="1" applyAlignment="1" applyProtection="1">
      <alignment horizontal="left"/>
      <protection locked="0"/>
    </xf>
    <xf numFmtId="219" fontId="19" fillId="0" borderId="0" xfId="0" applyNumberFormat="1" applyFont="1" applyAlignment="1" applyProtection="1">
      <alignment horizontal="left"/>
      <protection locked="0"/>
    </xf>
    <xf numFmtId="20" fontId="19" fillId="0" borderId="0" xfId="0" applyNumberFormat="1" applyFont="1" applyAlignment="1" applyProtection="1">
      <alignment/>
      <protection locked="0"/>
    </xf>
    <xf numFmtId="20" fontId="19" fillId="0" borderId="0" xfId="0" applyNumberFormat="1" applyFont="1" applyAlignment="1">
      <alignment/>
    </xf>
    <xf numFmtId="0" fontId="5" fillId="0" borderId="0" xfId="0" applyFont="1" applyAlignment="1">
      <alignment/>
    </xf>
    <xf numFmtId="0" fontId="31" fillId="0" borderId="0" xfId="0" applyFont="1" applyAlignment="1">
      <alignment/>
    </xf>
    <xf numFmtId="220" fontId="31" fillId="0" borderId="0" xfId="0" applyNumberFormat="1" applyFont="1" applyAlignment="1">
      <alignment horizontal="right"/>
    </xf>
    <xf numFmtId="221" fontId="31" fillId="0" borderId="0" xfId="0" applyNumberFormat="1" applyFont="1" applyAlignment="1">
      <alignment horizontal="left"/>
    </xf>
    <xf numFmtId="0" fontId="31" fillId="0" borderId="0" xfId="0" applyFont="1" applyAlignment="1">
      <alignment horizontal="center"/>
    </xf>
    <xf numFmtId="0" fontId="19" fillId="0" borderId="26" xfId="0" applyFont="1" applyBorder="1" applyAlignment="1">
      <alignment horizontal="center"/>
    </xf>
    <xf numFmtId="0" fontId="19" fillId="0" borderId="27" xfId="0" applyFont="1" applyBorder="1" applyAlignment="1">
      <alignment horizontal="center"/>
    </xf>
    <xf numFmtId="0" fontId="19" fillId="0" borderId="28" xfId="0" applyFont="1" applyBorder="1" applyAlignment="1">
      <alignment horizontal="center"/>
    </xf>
    <xf numFmtId="0" fontId="19" fillId="0" borderId="14" xfId="0" applyFont="1" applyBorder="1" applyAlignment="1">
      <alignment/>
    </xf>
    <xf numFmtId="0" fontId="19" fillId="0" borderId="14" xfId="0" applyFont="1" applyBorder="1" applyAlignment="1">
      <alignment horizontal="center"/>
    </xf>
    <xf numFmtId="0" fontId="19" fillId="0" borderId="29" xfId="0" applyFont="1" applyBorder="1" applyAlignment="1">
      <alignment horizontal="center"/>
    </xf>
    <xf numFmtId="223" fontId="19" fillId="0" borderId="17" xfId="0" applyNumberFormat="1" applyFont="1" applyBorder="1" applyAlignment="1">
      <alignment horizontal="center"/>
    </xf>
    <xf numFmtId="0" fontId="19" fillId="0" borderId="17" xfId="0" applyFont="1" applyBorder="1" applyAlignment="1">
      <alignment horizontal="left"/>
    </xf>
    <xf numFmtId="0" fontId="5" fillId="0" borderId="29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5" fillId="0" borderId="26" xfId="0" applyFont="1" applyBorder="1" applyAlignment="1">
      <alignment horizontal="center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203" fontId="5" fillId="0" borderId="17" xfId="0" applyNumberFormat="1" applyFont="1" applyBorder="1" applyAlignment="1">
      <alignment horizontal="center"/>
    </xf>
    <xf numFmtId="0" fontId="5" fillId="0" borderId="17" xfId="0" applyFont="1" applyBorder="1" applyAlignment="1">
      <alignment/>
    </xf>
    <xf numFmtId="0" fontId="5" fillId="0" borderId="22" xfId="0" applyFont="1" applyBorder="1" applyAlignment="1">
      <alignment horizontal="center"/>
    </xf>
    <xf numFmtId="0" fontId="5" fillId="0" borderId="30" xfId="0" applyFont="1" applyBorder="1" applyAlignment="1">
      <alignment/>
    </xf>
    <xf numFmtId="0" fontId="5" fillId="0" borderId="30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203" fontId="5" fillId="0" borderId="24" xfId="0" applyNumberFormat="1" applyFont="1" applyBorder="1" applyAlignment="1">
      <alignment horizontal="center"/>
    </xf>
    <xf numFmtId="0" fontId="5" fillId="0" borderId="24" xfId="0" applyFont="1" applyBorder="1" applyAlignment="1">
      <alignment/>
    </xf>
    <xf numFmtId="0" fontId="5" fillId="0" borderId="25" xfId="0" applyFont="1" applyBorder="1" applyAlignment="1">
      <alignment horizontal="center"/>
    </xf>
    <xf numFmtId="0" fontId="5" fillId="0" borderId="17" xfId="0" applyFont="1" applyBorder="1" applyAlignment="1" applyProtection="1">
      <alignment horizontal="center"/>
      <protection locked="0"/>
    </xf>
    <xf numFmtId="203" fontId="5" fillId="0" borderId="17" xfId="0" applyNumberFormat="1" applyFont="1" applyBorder="1" applyAlignment="1" applyProtection="1">
      <alignment horizontal="center"/>
      <protection locked="0"/>
    </xf>
    <xf numFmtId="0" fontId="19" fillId="0" borderId="31" xfId="0" applyFont="1" applyBorder="1" applyAlignment="1">
      <alignment/>
    </xf>
    <xf numFmtId="0" fontId="19" fillId="0" borderId="31" xfId="0" applyFont="1" applyBorder="1" applyAlignment="1">
      <alignment horizontal="center"/>
    </xf>
    <xf numFmtId="0" fontId="19" fillId="0" borderId="31" xfId="0" applyFont="1" applyBorder="1" applyAlignment="1" applyProtection="1">
      <alignment horizontal="center"/>
      <protection locked="0"/>
    </xf>
    <xf numFmtId="203" fontId="19" fillId="0" borderId="31" xfId="0" applyNumberFormat="1" applyFont="1" applyBorder="1" applyAlignment="1" applyProtection="1">
      <alignment horizontal="center"/>
      <protection locked="0"/>
    </xf>
    <xf numFmtId="0" fontId="19" fillId="0" borderId="24" xfId="0" applyFont="1" applyBorder="1" applyAlignment="1" applyProtection="1">
      <alignment horizontal="center"/>
      <protection locked="0"/>
    </xf>
    <xf numFmtId="203" fontId="19" fillId="0" borderId="24" xfId="0" applyNumberFormat="1" applyFont="1" applyBorder="1" applyAlignment="1" applyProtection="1">
      <alignment horizontal="center"/>
      <protection locked="0"/>
    </xf>
    <xf numFmtId="0" fontId="7" fillId="0" borderId="32" xfId="0" applyFont="1" applyBorder="1" applyAlignment="1">
      <alignment/>
    </xf>
    <xf numFmtId="0" fontId="4" fillId="0" borderId="32" xfId="0" applyFont="1" applyBorder="1" applyAlignment="1">
      <alignment/>
    </xf>
    <xf numFmtId="0" fontId="0" fillId="33" borderId="0" xfId="0" applyFill="1" applyBorder="1" applyAlignment="1">
      <alignment/>
    </xf>
    <xf numFmtId="0" fontId="32" fillId="33" borderId="0" xfId="0" applyFont="1" applyFill="1" applyBorder="1" applyAlignment="1">
      <alignment horizontal="left"/>
    </xf>
    <xf numFmtId="0" fontId="32" fillId="33" borderId="0" xfId="0" applyFont="1" applyFill="1" applyBorder="1" applyAlignment="1">
      <alignment/>
    </xf>
    <xf numFmtId="0" fontId="4" fillId="0" borderId="32" xfId="0" applyFont="1" applyBorder="1" applyAlignment="1" applyProtection="1">
      <alignment horizontal="right"/>
      <protection/>
    </xf>
    <xf numFmtId="0" fontId="29" fillId="0" borderId="32" xfId="0" applyFont="1" applyBorder="1" applyAlignment="1" applyProtection="1">
      <alignment/>
      <protection locked="0"/>
    </xf>
    <xf numFmtId="0" fontId="19" fillId="0" borderId="32" xfId="0" applyFont="1" applyBorder="1" applyAlignment="1" applyProtection="1">
      <alignment/>
      <protection/>
    </xf>
    <xf numFmtId="0" fontId="4" fillId="0" borderId="17" xfId="0" applyFont="1" applyBorder="1" applyAlignment="1" applyProtection="1">
      <alignment horizontal="center"/>
      <protection/>
    </xf>
    <xf numFmtId="20" fontId="4" fillId="0" borderId="17" xfId="0" applyNumberFormat="1" applyFont="1" applyBorder="1" applyAlignment="1" applyProtection="1">
      <alignment horizontal="center"/>
      <protection/>
    </xf>
    <xf numFmtId="20" fontId="6" fillId="0" borderId="17" xfId="0" applyNumberFormat="1" applyFont="1" applyBorder="1" applyAlignment="1" applyProtection="1">
      <alignment horizontal="center"/>
      <protection/>
    </xf>
    <xf numFmtId="0" fontId="6" fillId="0" borderId="17" xfId="0" applyFont="1" applyBorder="1" applyAlignment="1" applyProtection="1">
      <alignment horizontal="center"/>
      <protection/>
    </xf>
    <xf numFmtId="0" fontId="6" fillId="0" borderId="31" xfId="0" applyFont="1" applyBorder="1" applyAlignment="1" applyProtection="1">
      <alignment horizontal="center"/>
      <protection/>
    </xf>
    <xf numFmtId="0" fontId="6" fillId="0" borderId="17" xfId="0" applyFont="1" applyBorder="1" applyAlignment="1" applyProtection="1">
      <alignment horizontal="left"/>
      <protection/>
    </xf>
    <xf numFmtId="0" fontId="7" fillId="0" borderId="17" xfId="0" applyFont="1" applyBorder="1" applyAlignment="1" applyProtection="1">
      <alignment horizontal="center"/>
      <protection/>
    </xf>
    <xf numFmtId="206" fontId="6" fillId="0" borderId="17" xfId="0" applyNumberFormat="1" applyFont="1" applyBorder="1" applyAlignment="1" applyProtection="1">
      <alignment horizontal="center"/>
      <protection/>
    </xf>
    <xf numFmtId="206" fontId="6" fillId="0" borderId="17" xfId="0" applyNumberFormat="1" applyFont="1" applyBorder="1" applyAlignment="1" applyProtection="1">
      <alignment horizontal="left"/>
      <protection/>
    </xf>
    <xf numFmtId="0" fontId="6" fillId="0" borderId="17" xfId="0" applyFont="1" applyBorder="1" applyAlignment="1" applyProtection="1">
      <alignment horizontal="center"/>
      <protection locked="0"/>
    </xf>
    <xf numFmtId="0" fontId="18" fillId="0" borderId="17" xfId="0" applyFont="1" applyBorder="1" applyAlignment="1" applyProtection="1">
      <alignment horizontal="left"/>
      <protection/>
    </xf>
    <xf numFmtId="0" fontId="6" fillId="0" borderId="17" xfId="0" applyFont="1" applyBorder="1" applyAlignment="1" applyProtection="1">
      <alignment/>
      <protection/>
    </xf>
    <xf numFmtId="0" fontId="4" fillId="0" borderId="17" xfId="0" applyFont="1" applyBorder="1" applyAlignment="1" applyProtection="1">
      <alignment/>
      <protection/>
    </xf>
    <xf numFmtId="0" fontId="10" fillId="0" borderId="17" xfId="0" applyFont="1" applyBorder="1" applyAlignment="1" applyProtection="1">
      <alignment horizontal="center"/>
      <protection/>
    </xf>
    <xf numFmtId="0" fontId="10" fillId="0" borderId="17" xfId="0" applyFont="1" applyBorder="1" applyAlignment="1" applyProtection="1">
      <alignment horizontal="centerContinuous"/>
      <protection/>
    </xf>
    <xf numFmtId="0" fontId="8" fillId="0" borderId="17" xfId="0" applyFont="1" applyFill="1" applyBorder="1" applyAlignment="1" applyProtection="1">
      <alignment/>
      <protection/>
    </xf>
    <xf numFmtId="0" fontId="14" fillId="0" borderId="17" xfId="0" applyFont="1" applyBorder="1" applyAlignment="1" applyProtection="1">
      <alignment/>
      <protection/>
    </xf>
    <xf numFmtId="0" fontId="14" fillId="0" borderId="17" xfId="0" applyFont="1" applyBorder="1" applyAlignment="1" applyProtection="1">
      <alignment horizontal="center"/>
      <protection/>
    </xf>
    <xf numFmtId="0" fontId="8" fillId="0" borderId="17" xfId="0" applyFont="1" applyBorder="1" applyAlignment="1" applyProtection="1">
      <alignment horizontal="right"/>
      <protection/>
    </xf>
    <xf numFmtId="206" fontId="8" fillId="0" borderId="17" xfId="0" applyNumberFormat="1" applyFont="1" applyBorder="1" applyAlignment="1" applyProtection="1">
      <alignment horizontal="right"/>
      <protection/>
    </xf>
    <xf numFmtId="0" fontId="8" fillId="0" borderId="17" xfId="0" applyFont="1" applyBorder="1" applyAlignment="1" applyProtection="1">
      <alignment horizontal="center"/>
      <protection/>
    </xf>
    <xf numFmtId="206" fontId="8" fillId="0" borderId="17" xfId="0" applyNumberFormat="1" applyFont="1" applyBorder="1" applyAlignment="1" applyProtection="1">
      <alignment horizontal="left"/>
      <protection/>
    </xf>
    <xf numFmtId="0" fontId="8" fillId="0" borderId="17" xfId="0" applyFont="1" applyFill="1" applyBorder="1" applyAlignment="1" applyProtection="1">
      <alignment/>
      <protection locked="0"/>
    </xf>
    <xf numFmtId="0" fontId="14" fillId="0" borderId="17" xfId="0" applyFont="1" applyFill="1" applyBorder="1" applyAlignment="1" applyProtection="1">
      <alignment horizontal="center"/>
      <protection/>
    </xf>
    <xf numFmtId="0" fontId="8" fillId="0" borderId="17" xfId="0" applyFont="1" applyBorder="1" applyAlignment="1" applyProtection="1">
      <alignment/>
      <protection/>
    </xf>
    <xf numFmtId="0" fontId="6" fillId="0" borderId="17" xfId="0" applyFont="1" applyBorder="1" applyAlignment="1" applyProtection="1">
      <alignment/>
      <protection locked="0"/>
    </xf>
    <xf numFmtId="0" fontId="32" fillId="0" borderId="30" xfId="0" applyFont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20" fontId="0" fillId="0" borderId="0" xfId="0" applyNumberFormat="1" applyAlignment="1">
      <alignment horizontal="center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/>
    </xf>
    <xf numFmtId="20" fontId="0" fillId="0" borderId="17" xfId="0" applyNumberFormat="1" applyBorder="1" applyAlignment="1">
      <alignment horizontal="center"/>
    </xf>
    <xf numFmtId="0" fontId="25" fillId="0" borderId="0" xfId="0" applyFont="1" applyAlignment="1" applyProtection="1">
      <alignment horizontal="center"/>
      <protection/>
    </xf>
    <xf numFmtId="216" fontId="30" fillId="0" borderId="0" xfId="0" applyNumberFormat="1" applyFont="1" applyAlignment="1" applyProtection="1">
      <alignment horizontal="center"/>
      <protection/>
    </xf>
    <xf numFmtId="0" fontId="25" fillId="0" borderId="0" xfId="0" applyFont="1" applyAlignment="1" applyProtection="1">
      <alignment horizontal="left"/>
      <protection/>
    </xf>
    <xf numFmtId="220" fontId="19" fillId="0" borderId="14" xfId="0" applyNumberFormat="1" applyFont="1" applyBorder="1" applyAlignment="1">
      <alignment horizontal="left"/>
    </xf>
    <xf numFmtId="0" fontId="3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220" fontId="31" fillId="0" borderId="32" xfId="0" applyNumberFormat="1" applyFont="1" applyBorder="1" applyAlignment="1">
      <alignment horizontal="left"/>
    </xf>
    <xf numFmtId="0" fontId="33" fillId="0" borderId="0" xfId="0" applyFont="1" applyAlignment="1">
      <alignment horizontal="center"/>
    </xf>
    <xf numFmtId="0" fontId="33" fillId="0" borderId="0" xfId="0" applyFont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Eingabe" xfId="42"/>
    <cellStyle name="Ergebnis" xfId="43"/>
    <cellStyle name="Erklärender Text" xfId="44"/>
    <cellStyle name="Gut" xfId="45"/>
    <cellStyle name="Hyperlink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247650</xdr:colOff>
      <xdr:row>2</xdr:row>
      <xdr:rowOff>0</xdr:rowOff>
    </xdr:from>
    <xdr:to>
      <xdr:col>51</xdr:col>
      <xdr:colOff>9525</xdr:colOff>
      <xdr:row>4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4648200" y="381000"/>
          <a:ext cx="316230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TABELLE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238125</xdr:colOff>
      <xdr:row>2</xdr:row>
      <xdr:rowOff>0</xdr:rowOff>
    </xdr:from>
    <xdr:to>
      <xdr:col>51</xdr:col>
      <xdr:colOff>9525</xdr:colOff>
      <xdr:row>4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5010150" y="381000"/>
          <a:ext cx="3286125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TABELLE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238125</xdr:colOff>
      <xdr:row>2</xdr:row>
      <xdr:rowOff>0</xdr:rowOff>
    </xdr:from>
    <xdr:to>
      <xdr:col>51</xdr:col>
      <xdr:colOff>9525</xdr:colOff>
      <xdr:row>4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18145125" y="381000"/>
          <a:ext cx="285750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TABELLE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ebmail.netpark.at/DATEN\EXCEL\NG\PLAN\TAB9.XL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9"/>
    </sheetNames>
    <definedNames>
      <definedName name="Tabelle12" refersTo="=TAB9!$A$1"/>
    </definedNames>
    <sheetDataSet>
      <sheetData sheetId="0">
        <row r="1">
          <cell r="A1" t="str">
            <v>Tabelle9 (T)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fbv.at/" TargetMode="External" /><Relationship Id="rId2" Type="http://schemas.openxmlformats.org/officeDocument/2006/relationships/hyperlink" Target="http://www.oefbb.at/" TargetMode="Externa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zoomScalePageLayoutView="0" workbookViewId="0" topLeftCell="A1">
      <selection activeCell="F16" sqref="F16"/>
    </sheetView>
  </sheetViews>
  <sheetFormatPr defaultColWidth="12.00390625" defaultRowHeight="12.75"/>
  <cols>
    <col min="1" max="1" width="12.125" style="73" bestFit="1" customWidth="1"/>
    <col min="2" max="2" width="4.00390625" style="73" bestFit="1" customWidth="1"/>
    <col min="3" max="3" width="7.25390625" style="73" bestFit="1" customWidth="1"/>
    <col min="4" max="4" width="5.25390625" style="73" bestFit="1" customWidth="1"/>
    <col min="5" max="5" width="8.125" style="73" bestFit="1" customWidth="1"/>
    <col min="6" max="8" width="29.25390625" style="73" bestFit="1" customWidth="1"/>
    <col min="9" max="9" width="6.25390625" style="73" bestFit="1" customWidth="1"/>
    <col min="10" max="12" width="9.375" style="73" bestFit="1" customWidth="1"/>
    <col min="13" max="16384" width="12.00390625" style="73" customWidth="1"/>
  </cols>
  <sheetData>
    <row r="1" spans="1:12" ht="15">
      <c r="A1" s="74" t="s">
        <v>87</v>
      </c>
      <c r="B1" s="75" t="s">
        <v>54</v>
      </c>
      <c r="C1" s="75" t="s">
        <v>149</v>
      </c>
      <c r="D1" s="75" t="s">
        <v>150</v>
      </c>
      <c r="E1" s="75" t="s">
        <v>57</v>
      </c>
      <c r="F1" s="74" t="s">
        <v>58</v>
      </c>
      <c r="G1" s="74" t="s">
        <v>59</v>
      </c>
      <c r="H1" s="74" t="s">
        <v>60</v>
      </c>
      <c r="I1" s="75" t="s">
        <v>61</v>
      </c>
      <c r="J1" s="75" t="s">
        <v>5</v>
      </c>
      <c r="K1" s="75" t="s">
        <v>6</v>
      </c>
      <c r="L1" s="75" t="s">
        <v>10</v>
      </c>
    </row>
    <row r="2" spans="1:12" ht="15.75">
      <c r="A2" s="125" t="str">
        <f>Datenblatt!$A$20</f>
        <v>Unterstufe weiblich</v>
      </c>
      <c r="B2" s="119" t="s">
        <v>140</v>
      </c>
      <c r="C2" s="134">
        <v>1</v>
      </c>
      <c r="D2" s="134">
        <v>2</v>
      </c>
      <c r="E2" s="135">
        <f>Datenblatt!D13</f>
        <v>0.3958333333333333</v>
      </c>
      <c r="F2" s="125" t="str">
        <f>'Gruppe B'!E2</f>
        <v>NMS Seekirchen</v>
      </c>
      <c r="G2" s="125" t="str">
        <f>'Gruppe B'!G2</f>
        <v>CD Gymnasium Salzburg 2</v>
      </c>
      <c r="H2" s="125" t="str">
        <f>F3</f>
        <v>BG BRG Borg St. Johann</v>
      </c>
      <c r="I2" s="119"/>
      <c r="J2" s="119"/>
      <c r="K2" s="119"/>
      <c r="L2" s="119"/>
    </row>
    <row r="3" spans="1:12" ht="15.75">
      <c r="A3" s="125" t="str">
        <f>Datenblatt!$A$20</f>
        <v>Unterstufe weiblich</v>
      </c>
      <c r="B3" s="119" t="s">
        <v>141</v>
      </c>
      <c r="C3" s="134">
        <v>1</v>
      </c>
      <c r="D3" s="134">
        <v>3</v>
      </c>
      <c r="E3" s="135">
        <f>Datenblatt!D13</f>
        <v>0.3958333333333333</v>
      </c>
      <c r="F3" s="125" t="str">
        <f>'Gruppe B'!E3</f>
        <v>BG BRG Borg St. Johann</v>
      </c>
      <c r="G3" s="125" t="str">
        <f>'Gruppe B'!G3</f>
        <v>NSMS Faistenau 2</v>
      </c>
      <c r="H3" s="125" t="str">
        <f>G2</f>
        <v>CD Gymnasium Salzburg 2</v>
      </c>
      <c r="I3" s="119"/>
      <c r="J3" s="119"/>
      <c r="K3" s="119"/>
      <c r="L3" s="119"/>
    </row>
    <row r="4" spans="1:12" ht="15.75">
      <c r="A4" s="74" t="str">
        <f>Datenblatt!$A$20</f>
        <v>Unterstufe weiblich</v>
      </c>
      <c r="B4" s="75" t="s">
        <v>142</v>
      </c>
      <c r="C4" s="84">
        <v>2</v>
      </c>
      <c r="D4" s="84">
        <v>2</v>
      </c>
      <c r="E4" s="135">
        <f>E3+Datenblatt!$G$13</f>
        <v>0.4131944444444444</v>
      </c>
      <c r="F4" s="74" t="str">
        <f>'Gruppe  C'!E2</f>
        <v>BG Seekirchen</v>
      </c>
      <c r="G4" s="74" t="str">
        <f>'Gruppe  C'!G2</f>
        <v>CD Gymnasium Salzburg 1</v>
      </c>
      <c r="H4" s="74" t="str">
        <f>G7</f>
        <v>NSMS Faistenau 1</v>
      </c>
      <c r="I4" s="75"/>
      <c r="J4" s="75"/>
      <c r="K4" s="75"/>
      <c r="L4" s="75"/>
    </row>
    <row r="5" spans="1:12" ht="15.75">
      <c r="A5" s="125" t="str">
        <f>Datenblatt!$A$20</f>
        <v>Unterstufe weiblich</v>
      </c>
      <c r="B5" s="119" t="s">
        <v>143</v>
      </c>
      <c r="C5" s="134">
        <v>3</v>
      </c>
      <c r="D5" s="134">
        <v>2</v>
      </c>
      <c r="E5" s="135">
        <f>E4+Datenblatt!$G$13</f>
        <v>0.4305555555555555</v>
      </c>
      <c r="F5" s="125" t="str">
        <f>'Gruppe B'!E4</f>
        <v>NMS Seekirchen</v>
      </c>
      <c r="G5" s="125" t="str">
        <f>'Gruppe B'!G4</f>
        <v>BG BRG Borg St. Johann</v>
      </c>
      <c r="H5" s="125" t="str">
        <f>G3</f>
        <v>NSMS Faistenau 2</v>
      </c>
      <c r="I5" s="119"/>
      <c r="J5" s="119"/>
      <c r="K5" s="119"/>
      <c r="L5" s="119"/>
    </row>
    <row r="6" spans="1:12" ht="15.75">
      <c r="A6" s="125" t="str">
        <f>Datenblatt!$A$20</f>
        <v>Unterstufe weiblich</v>
      </c>
      <c r="B6" s="119" t="s">
        <v>144</v>
      </c>
      <c r="C6" s="134">
        <v>3</v>
      </c>
      <c r="D6" s="134">
        <v>3</v>
      </c>
      <c r="E6" s="135">
        <f>E4+Datenblatt!$G$13</f>
        <v>0.4305555555555555</v>
      </c>
      <c r="F6" s="125" t="str">
        <f>'Gruppe B'!E5</f>
        <v>CD Gymnasium Salzburg 2</v>
      </c>
      <c r="G6" s="125" t="str">
        <f>'Gruppe B'!G5</f>
        <v>NSMS Faistenau 2</v>
      </c>
      <c r="H6" s="125" t="str">
        <f>F2</f>
        <v>NMS Seekirchen</v>
      </c>
      <c r="I6" s="119"/>
      <c r="J6" s="119"/>
      <c r="K6" s="119"/>
      <c r="L6" s="119"/>
    </row>
    <row r="7" spans="1:12" ht="15.75">
      <c r="A7" s="74" t="str">
        <f>Datenblatt!$A$20</f>
        <v>Unterstufe weiblich</v>
      </c>
      <c r="B7" s="75" t="s">
        <v>145</v>
      </c>
      <c r="C7" s="84">
        <v>4</v>
      </c>
      <c r="D7" s="84">
        <v>2</v>
      </c>
      <c r="E7" s="135">
        <f>E5+Datenblatt!$G$13</f>
        <v>0.44791666666666663</v>
      </c>
      <c r="F7" s="74" t="str">
        <f>'Gruppe  C'!E3</f>
        <v>BG Seekirchen</v>
      </c>
      <c r="G7" s="74" t="str">
        <f>'Gruppe  C'!G3</f>
        <v>NSMS Faistenau 1</v>
      </c>
      <c r="H7" s="74" t="str">
        <f>G4</f>
        <v>CD Gymnasium Salzburg 1</v>
      </c>
      <c r="I7" s="75"/>
      <c r="J7" s="75"/>
      <c r="K7" s="75"/>
      <c r="L7" s="75"/>
    </row>
    <row r="8" spans="1:12" ht="15.75">
      <c r="A8" s="125" t="str">
        <f>Datenblatt!$A$20</f>
        <v>Unterstufe weiblich</v>
      </c>
      <c r="B8" s="119" t="s">
        <v>146</v>
      </c>
      <c r="C8" s="134">
        <v>5</v>
      </c>
      <c r="D8" s="134">
        <v>2</v>
      </c>
      <c r="E8" s="135">
        <f>E7+Datenblatt!$G$13</f>
        <v>0.46527777777777773</v>
      </c>
      <c r="F8" s="125" t="str">
        <f>'Gruppe B'!E6</f>
        <v>NMS Seekirchen</v>
      </c>
      <c r="G8" s="125" t="str">
        <f>'Gruppe B'!G6</f>
        <v>NSMS Faistenau 2</v>
      </c>
      <c r="H8" s="125" t="str">
        <f>F3</f>
        <v>BG BRG Borg St. Johann</v>
      </c>
      <c r="I8" s="119"/>
      <c r="J8" s="119"/>
      <c r="K8" s="119"/>
      <c r="L8" s="119"/>
    </row>
    <row r="9" spans="1:12" ht="15.75">
      <c r="A9" s="125" t="str">
        <f>Datenblatt!$A$20</f>
        <v>Unterstufe weiblich</v>
      </c>
      <c r="B9" s="119" t="s">
        <v>147</v>
      </c>
      <c r="C9" s="134">
        <v>5</v>
      </c>
      <c r="D9" s="134">
        <v>3</v>
      </c>
      <c r="E9" s="135">
        <f>E7+Datenblatt!$G$13</f>
        <v>0.46527777777777773</v>
      </c>
      <c r="F9" s="125" t="str">
        <f>'Gruppe B'!E7</f>
        <v>CD Gymnasium Salzburg 2</v>
      </c>
      <c r="G9" s="125" t="str">
        <f>'Gruppe B'!G7</f>
        <v>BG BRG Borg St. Johann</v>
      </c>
      <c r="H9" s="125" t="str">
        <f>F2</f>
        <v>NMS Seekirchen</v>
      </c>
      <c r="I9" s="119"/>
      <c r="J9" s="119"/>
      <c r="K9" s="119"/>
      <c r="L9" s="119"/>
    </row>
    <row r="10" spans="1:12" ht="15.75" thickBot="1">
      <c r="A10" s="96" t="str">
        <f>Datenblatt!$A$20</f>
        <v>Unterstufe weiblich</v>
      </c>
      <c r="B10" s="95" t="s">
        <v>148</v>
      </c>
      <c r="C10" s="140">
        <v>6</v>
      </c>
      <c r="D10" s="140">
        <v>2</v>
      </c>
      <c r="E10" s="141">
        <f>E9+Datenblatt!$G$13</f>
        <v>0.48263888888888884</v>
      </c>
      <c r="F10" s="96" t="str">
        <f>'Gruppe  C'!E4</f>
        <v>CD Gymnasium Salzburg 1</v>
      </c>
      <c r="G10" s="96" t="str">
        <f>'Gruppe  C'!G4</f>
        <v>NSMS Faistenau 1</v>
      </c>
      <c r="H10" s="96" t="str">
        <f>F7</f>
        <v>BG Seekirchen</v>
      </c>
      <c r="I10" s="95"/>
      <c r="J10" s="95"/>
      <c r="K10" s="95"/>
      <c r="L10" s="95"/>
    </row>
    <row r="11" spans="1:12" ht="15">
      <c r="A11" s="136" t="str">
        <f>Datenblatt!$A$20</f>
        <v>Unterstufe weiblich</v>
      </c>
      <c r="B11" s="137">
        <f>Ergebnisse!D24</f>
        <v>10</v>
      </c>
      <c r="C11" s="138">
        <v>7</v>
      </c>
      <c r="D11" s="138">
        <v>1</v>
      </c>
      <c r="E11" s="139">
        <f>E9+Datenblatt!$G$14</f>
        <v>0.5069444444444444</v>
      </c>
      <c r="F11" s="136" t="str">
        <f>Ergebnisse!E24</f>
        <v>BG BRG Borg St. Johann</v>
      </c>
      <c r="G11" s="136" t="str">
        <f>Ergebnisse!G24</f>
        <v>CD Gymnasium Salzburg 1</v>
      </c>
      <c r="H11" s="136" t="str">
        <f>Ergebnisse!AE13</f>
        <v>NMS Seekirchen</v>
      </c>
      <c r="I11" s="137"/>
      <c r="J11" s="137"/>
      <c r="K11" s="137"/>
      <c r="L11" s="137"/>
    </row>
    <row r="12" spans="1:12" ht="15">
      <c r="A12" s="74" t="str">
        <f>Datenblatt!$A$20</f>
        <v>Unterstufe weiblich</v>
      </c>
      <c r="B12" s="75">
        <f>Ergebnisse!D25</f>
        <v>11</v>
      </c>
      <c r="C12" s="84">
        <v>7</v>
      </c>
      <c r="D12" s="84">
        <v>2</v>
      </c>
      <c r="E12" s="139">
        <f>E9+Datenblatt!$G$14</f>
        <v>0.5069444444444444</v>
      </c>
      <c r="F12" s="74" t="str">
        <f>Ergebnisse!E25</f>
        <v>NSMS Faistenau 2</v>
      </c>
      <c r="G12" s="74" t="str">
        <f>Ergebnisse!G25</f>
        <v>NSMS Faistenau 1</v>
      </c>
      <c r="H12" s="74" t="str">
        <f>Ergebnisse!AE19</f>
        <v>BG Seekirchen</v>
      </c>
      <c r="I12" s="75"/>
      <c r="J12" s="75"/>
      <c r="K12" s="75"/>
      <c r="L12" s="75"/>
    </row>
    <row r="13" spans="1:13" ht="15">
      <c r="A13" s="74" t="str">
        <f>Datenblatt!$A$20</f>
        <v>Unterstufe weiblich</v>
      </c>
      <c r="B13" s="75">
        <f>Ergebnisse!D28</f>
        <v>12</v>
      </c>
      <c r="C13" s="84">
        <v>8</v>
      </c>
      <c r="D13" s="84">
        <v>3</v>
      </c>
      <c r="E13" s="139">
        <v>0.548611111111111</v>
      </c>
      <c r="F13" s="74" t="str">
        <f>Ergebnisse!E28</f>
        <v>CD Gymnasium Salzburg 1</v>
      </c>
      <c r="G13" s="74" t="str">
        <f>Ergebnisse!G28</f>
        <v>CD Gymnasium Salzburg 2</v>
      </c>
      <c r="H13" s="74"/>
      <c r="I13" s="75"/>
      <c r="J13" s="75"/>
      <c r="K13" s="75"/>
      <c r="L13" s="75"/>
      <c r="M13" s="73">
        <v>7</v>
      </c>
    </row>
    <row r="14" spans="1:12" ht="15">
      <c r="A14" s="74" t="str">
        <f>Datenblatt!$A$20</f>
        <v>Unterstufe weiblich</v>
      </c>
      <c r="B14" s="75">
        <f>Ergebnisse!D33</f>
        <v>13</v>
      </c>
      <c r="C14" s="84">
        <v>8</v>
      </c>
      <c r="D14" s="84">
        <v>1</v>
      </c>
      <c r="E14" s="139">
        <f>E11+Datenblatt!$G$14</f>
        <v>0.548611111111111</v>
      </c>
      <c r="F14" s="74" t="str">
        <f>Ergebnisse!E33</f>
        <v>NMS Seekirchen</v>
      </c>
      <c r="G14" s="74" t="str">
        <f>Ergebnisse!G33</f>
        <v>NSMS Faistenau 2</v>
      </c>
      <c r="H14" s="74"/>
      <c r="I14" s="75"/>
      <c r="J14" s="75"/>
      <c r="K14" s="75"/>
      <c r="L14" s="75"/>
    </row>
    <row r="15" spans="1:12" ht="15">
      <c r="A15" s="74" t="str">
        <f>Datenblatt!$A$20</f>
        <v>Unterstufe weiblich</v>
      </c>
      <c r="B15" s="75">
        <f>Ergebnisse!D34</f>
        <v>14</v>
      </c>
      <c r="C15" s="84">
        <v>8</v>
      </c>
      <c r="D15" s="84">
        <v>2</v>
      </c>
      <c r="E15" s="139">
        <f>E12+Datenblatt!$G$14</f>
        <v>0.548611111111111</v>
      </c>
      <c r="F15" s="74" t="str">
        <f>Ergebnisse!E34</f>
        <v>BG Seekirchen</v>
      </c>
      <c r="G15" s="74" t="str">
        <f>Ergebnisse!G34</f>
        <v>BG BRG Borg St. Johann</v>
      </c>
      <c r="H15" s="74"/>
      <c r="I15" s="75"/>
      <c r="J15" s="75"/>
      <c r="K15" s="75"/>
      <c r="L15" s="75"/>
    </row>
    <row r="16" spans="1:13" ht="15">
      <c r="A16" s="74" t="str">
        <f>Datenblatt!$A$20</f>
        <v>Unterstufe weiblich</v>
      </c>
      <c r="B16" s="75">
        <f>Ergebnisse!D29</f>
        <v>15</v>
      </c>
      <c r="C16" s="84">
        <v>9</v>
      </c>
      <c r="D16" s="84">
        <v>2</v>
      </c>
      <c r="E16" s="139">
        <v>0.5555555555555556</v>
      </c>
      <c r="F16" s="74" t="str">
        <f>Ergebnisse!E29</f>
        <v>CD Gymnasium Salzburg 1</v>
      </c>
      <c r="G16" s="74" t="str">
        <f>Ergebnisse!G29</f>
        <v>NSMS Faistenau 1</v>
      </c>
      <c r="H16" s="74"/>
      <c r="I16" s="75"/>
      <c r="J16" s="75"/>
      <c r="K16" s="75"/>
      <c r="L16" s="75"/>
      <c r="M16" s="73">
        <v>7</v>
      </c>
    </row>
    <row r="17" spans="1:13" ht="15">
      <c r="A17" s="74" t="str">
        <f>Datenblatt!$A$20</f>
        <v>Unterstufe weiblich</v>
      </c>
      <c r="B17" s="75">
        <f>Ergebnisse!D38</f>
        <v>16</v>
      </c>
      <c r="C17" s="84">
        <v>9</v>
      </c>
      <c r="D17" s="84">
        <v>1</v>
      </c>
      <c r="E17" s="139">
        <v>0.5555555555555556</v>
      </c>
      <c r="F17" s="74" t="str">
        <f>Ergebnisse!E38</f>
        <v>NSMS Faistenau 2</v>
      </c>
      <c r="G17" s="74" t="str">
        <f>Ergebnisse!G38</f>
        <v>BG Seekirchen</v>
      </c>
      <c r="H17" s="74"/>
      <c r="I17" s="75"/>
      <c r="J17" s="75"/>
      <c r="K17" s="75"/>
      <c r="L17" s="75"/>
      <c r="M17" s="73">
        <v>3</v>
      </c>
    </row>
    <row r="18" spans="1:13" ht="15">
      <c r="A18" s="74" t="str">
        <f>Datenblatt!$A$20</f>
        <v>Unterstufe weiblich</v>
      </c>
      <c r="B18" s="75">
        <f>Ergebnisse!D30</f>
        <v>17</v>
      </c>
      <c r="C18" s="84">
        <v>10</v>
      </c>
      <c r="D18" s="84">
        <v>2</v>
      </c>
      <c r="E18" s="139">
        <v>0.579861111111111</v>
      </c>
      <c r="F18" s="74" t="str">
        <f>Ergebnisse!E30</f>
        <v>CD Gymnasium Salzburg 2</v>
      </c>
      <c r="G18" s="74" t="str">
        <f>Ergebnisse!G30</f>
        <v>NSMS Faistenau 1</v>
      </c>
      <c r="H18" s="74"/>
      <c r="I18" s="75"/>
      <c r="J18" s="75"/>
      <c r="K18" s="75"/>
      <c r="L18" s="75"/>
      <c r="M18" s="73">
        <v>7</v>
      </c>
    </row>
    <row r="19" spans="1:13" ht="15">
      <c r="A19" s="74" t="str">
        <f>Datenblatt!$A$20</f>
        <v>Unterstufe weiblich</v>
      </c>
      <c r="B19" s="75">
        <f>Ergebnisse!D40</f>
        <v>18</v>
      </c>
      <c r="C19" s="84">
        <v>10</v>
      </c>
      <c r="D19" s="84">
        <v>1</v>
      </c>
      <c r="E19" s="139">
        <v>0.579861111111111</v>
      </c>
      <c r="F19" s="74" t="str">
        <f>Ergebnisse!E40</f>
        <v>NMS Seekirchen</v>
      </c>
      <c r="G19" s="74" t="str">
        <f>Ergebnisse!G40</f>
        <v>BG BRG Borg St. Johann</v>
      </c>
      <c r="H19" s="74"/>
      <c r="I19" s="75"/>
      <c r="J19" s="75"/>
      <c r="K19" s="75"/>
      <c r="L19" s="75"/>
      <c r="M19" s="73">
        <v>1</v>
      </c>
    </row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zoomScalePageLayoutView="0" workbookViewId="0" topLeftCell="A1">
      <selection activeCell="H2" sqref="H2"/>
    </sheetView>
  </sheetViews>
  <sheetFormatPr defaultColWidth="12.00390625" defaultRowHeight="12.75"/>
  <cols>
    <col min="1" max="1" width="21.875" style="73" bestFit="1" customWidth="1"/>
    <col min="2" max="2" width="6.25390625" style="73" bestFit="1" customWidth="1"/>
    <col min="3" max="3" width="4.375" style="73" bestFit="1" customWidth="1"/>
    <col min="4" max="4" width="3.125" style="73" bestFit="1" customWidth="1"/>
    <col min="5" max="5" width="8.125" style="73" bestFit="1" customWidth="1"/>
    <col min="6" max="6" width="26.75390625" style="73" bestFit="1" customWidth="1"/>
    <col min="7" max="7" width="23.125" style="73" bestFit="1" customWidth="1"/>
    <col min="8" max="8" width="26.75390625" style="73" bestFit="1" customWidth="1"/>
    <col min="9" max="9" width="6.25390625" style="73" bestFit="1" customWidth="1"/>
    <col min="10" max="12" width="9.375" style="73" bestFit="1" customWidth="1"/>
    <col min="13" max="16384" width="12.00390625" style="73" customWidth="1"/>
  </cols>
  <sheetData>
    <row r="1" spans="1:12" ht="15">
      <c r="A1" s="74" t="s">
        <v>87</v>
      </c>
      <c r="B1" s="75" t="s">
        <v>54</v>
      </c>
      <c r="C1" s="75" t="s">
        <v>55</v>
      </c>
      <c r="D1" s="75" t="s">
        <v>56</v>
      </c>
      <c r="E1" s="75" t="s">
        <v>57</v>
      </c>
      <c r="F1" s="74" t="s">
        <v>58</v>
      </c>
      <c r="G1" s="74" t="s">
        <v>59</v>
      </c>
      <c r="H1" s="74" t="s">
        <v>60</v>
      </c>
      <c r="I1" s="75" t="s">
        <v>61</v>
      </c>
      <c r="J1" s="75" t="s">
        <v>5</v>
      </c>
      <c r="K1" s="75" t="s">
        <v>6</v>
      </c>
      <c r="L1" s="75" t="s">
        <v>10</v>
      </c>
    </row>
    <row r="2" spans="1:12" ht="15">
      <c r="A2" s="74" t="str">
        <f>Datenblatt!$A$20</f>
        <v>Unterstufe weiblich</v>
      </c>
      <c r="B2" s="75" t="str">
        <f>'Gruppe B'!D2</f>
        <v>A1</v>
      </c>
      <c r="C2" s="84">
        <v>1</v>
      </c>
      <c r="D2" s="84">
        <f>Datenblatt!$B$17</f>
        <v>0</v>
      </c>
      <c r="E2" s="85">
        <f>Datenblatt!D13</f>
        <v>0.3958333333333333</v>
      </c>
      <c r="F2" s="74" t="str">
        <f>'Gruppe B'!E2</f>
        <v>NMS Seekirchen</v>
      </c>
      <c r="G2" s="74" t="str">
        <f>'Gruppe B'!G2</f>
        <v>CD Gymnasium Salzburg 2</v>
      </c>
      <c r="H2" s="74" t="str">
        <f>F3</f>
        <v>BG BRG Borg St. Johann</v>
      </c>
      <c r="I2" s="75"/>
      <c r="J2" s="75"/>
      <c r="K2" s="75"/>
      <c r="L2" s="75"/>
    </row>
    <row r="3" spans="1:12" ht="15">
      <c r="A3" s="74" t="str">
        <f>Datenblatt!$A$20</f>
        <v>Unterstufe weiblich</v>
      </c>
      <c r="B3" s="75" t="str">
        <f>'Gruppe B'!D3</f>
        <v>A2</v>
      </c>
      <c r="C3" s="84">
        <v>2</v>
      </c>
      <c r="D3" s="84">
        <f>Datenblatt!$B$17</f>
        <v>0</v>
      </c>
      <c r="E3" s="85">
        <f>E2+Datenblatt!$G$13</f>
        <v>0.4131944444444444</v>
      </c>
      <c r="F3" s="74" t="str">
        <f>'Gruppe B'!E3</f>
        <v>BG BRG Borg St. Johann</v>
      </c>
      <c r="G3" s="74" t="str">
        <f>'Gruppe B'!G3</f>
        <v>NSMS Faistenau 2</v>
      </c>
      <c r="H3" s="74" t="str">
        <f>G2</f>
        <v>CD Gymnasium Salzburg 2</v>
      </c>
      <c r="I3" s="75"/>
      <c r="J3" s="75"/>
      <c r="K3" s="75"/>
      <c r="L3" s="75"/>
    </row>
    <row r="4" spans="1:12" ht="15">
      <c r="A4" s="74" t="str">
        <f>Datenblatt!$A$20</f>
        <v>Unterstufe weiblich</v>
      </c>
      <c r="B4" s="75" t="str">
        <f>'Gruppe  C'!D2</f>
        <v>B7</v>
      </c>
      <c r="C4" s="84">
        <v>3</v>
      </c>
      <c r="D4" s="84">
        <f>Datenblatt!$B$17</f>
        <v>0</v>
      </c>
      <c r="E4" s="85">
        <f>E3+Datenblatt!$G$13</f>
        <v>0.4305555555555555</v>
      </c>
      <c r="F4" s="74" t="str">
        <f>'Gruppe  C'!E2</f>
        <v>BG Seekirchen</v>
      </c>
      <c r="G4" s="74" t="str">
        <f>'Gruppe  C'!G2</f>
        <v>CD Gymnasium Salzburg 1</v>
      </c>
      <c r="H4" s="74" t="str">
        <f>G7</f>
        <v>NSMS Faistenau 1</v>
      </c>
      <c r="I4" s="75"/>
      <c r="J4" s="75"/>
      <c r="K4" s="75"/>
      <c r="L4" s="75"/>
    </row>
    <row r="5" spans="1:12" ht="15">
      <c r="A5" s="74" t="str">
        <f>Datenblatt!$A$20</f>
        <v>Unterstufe weiblich</v>
      </c>
      <c r="B5" s="75" t="str">
        <f>'Gruppe B'!D4</f>
        <v>A3</v>
      </c>
      <c r="C5" s="84">
        <v>4</v>
      </c>
      <c r="D5" s="84">
        <f>Datenblatt!$B$17</f>
        <v>0</v>
      </c>
      <c r="E5" s="85">
        <f>E4+Datenblatt!$G$13</f>
        <v>0.44791666666666663</v>
      </c>
      <c r="F5" s="74" t="str">
        <f>'Gruppe B'!E4</f>
        <v>NMS Seekirchen</v>
      </c>
      <c r="G5" s="74" t="str">
        <f>'Gruppe B'!G4</f>
        <v>BG BRG Borg St. Johann</v>
      </c>
      <c r="H5" s="74" t="str">
        <f>G3</f>
        <v>NSMS Faistenau 2</v>
      </c>
      <c r="I5" s="75"/>
      <c r="J5" s="75"/>
      <c r="K5" s="75"/>
      <c r="L5" s="75"/>
    </row>
    <row r="6" spans="1:12" ht="15">
      <c r="A6" s="74" t="str">
        <f>Datenblatt!$A$20</f>
        <v>Unterstufe weiblich</v>
      </c>
      <c r="B6" s="75" t="str">
        <f>'Gruppe B'!D5</f>
        <v>A4</v>
      </c>
      <c r="C6" s="84">
        <v>5</v>
      </c>
      <c r="D6" s="84">
        <f>Datenblatt!$B$17</f>
        <v>0</v>
      </c>
      <c r="E6" s="85">
        <f>E5+Datenblatt!$G$13</f>
        <v>0.46527777777777773</v>
      </c>
      <c r="F6" s="74" t="str">
        <f>'Gruppe B'!E5</f>
        <v>CD Gymnasium Salzburg 2</v>
      </c>
      <c r="G6" s="74" t="str">
        <f>'Gruppe B'!G5</f>
        <v>NSMS Faistenau 2</v>
      </c>
      <c r="H6" s="74" t="str">
        <f>F2</f>
        <v>NMS Seekirchen</v>
      </c>
      <c r="I6" s="75"/>
      <c r="J6" s="75"/>
      <c r="K6" s="75"/>
      <c r="L6" s="75"/>
    </row>
    <row r="7" spans="1:12" ht="15">
      <c r="A7" s="74" t="str">
        <f>Datenblatt!$A$20</f>
        <v>Unterstufe weiblich</v>
      </c>
      <c r="B7" s="75" t="str">
        <f>'Gruppe  C'!D3</f>
        <v>B8</v>
      </c>
      <c r="C7" s="84">
        <v>6</v>
      </c>
      <c r="D7" s="84">
        <f>Datenblatt!$B$17</f>
        <v>0</v>
      </c>
      <c r="E7" s="85">
        <f>E6+Datenblatt!$G$13</f>
        <v>0.48263888888888884</v>
      </c>
      <c r="F7" s="74" t="str">
        <f>'Gruppe  C'!E3</f>
        <v>BG Seekirchen</v>
      </c>
      <c r="G7" s="74" t="str">
        <f>'Gruppe  C'!G3</f>
        <v>NSMS Faistenau 1</v>
      </c>
      <c r="H7" s="74" t="str">
        <f>G4</f>
        <v>CD Gymnasium Salzburg 1</v>
      </c>
      <c r="I7" s="75"/>
      <c r="J7" s="75"/>
      <c r="K7" s="75"/>
      <c r="L7" s="75"/>
    </row>
    <row r="8" spans="1:12" ht="15">
      <c r="A8" s="74" t="str">
        <f>Datenblatt!$A$20</f>
        <v>Unterstufe weiblich</v>
      </c>
      <c r="B8" s="75" t="str">
        <f>'Gruppe B'!D6</f>
        <v>A5</v>
      </c>
      <c r="C8" s="84">
        <v>7</v>
      </c>
      <c r="D8" s="84">
        <f>Datenblatt!$B$17</f>
        <v>0</v>
      </c>
      <c r="E8" s="85">
        <f>E7+Datenblatt!$G$13</f>
        <v>0.49999999999999994</v>
      </c>
      <c r="F8" s="74" t="str">
        <f>'Gruppe B'!E6</f>
        <v>NMS Seekirchen</v>
      </c>
      <c r="G8" s="74" t="str">
        <f>'Gruppe B'!G6</f>
        <v>NSMS Faistenau 2</v>
      </c>
      <c r="H8" s="74" t="str">
        <f>F3</f>
        <v>BG BRG Borg St. Johann</v>
      </c>
      <c r="I8" s="75"/>
      <c r="J8" s="75"/>
      <c r="K8" s="75"/>
      <c r="L8" s="75"/>
    </row>
    <row r="9" spans="1:12" ht="15">
      <c r="A9" s="74" t="str">
        <f>Datenblatt!$A$20</f>
        <v>Unterstufe weiblich</v>
      </c>
      <c r="B9" s="75" t="str">
        <f>'Gruppe B'!D7</f>
        <v>A6</v>
      </c>
      <c r="C9" s="84">
        <v>8</v>
      </c>
      <c r="D9" s="84">
        <f>Datenblatt!$B$17</f>
        <v>0</v>
      </c>
      <c r="E9" s="85">
        <f>E8+Datenblatt!$G$13</f>
        <v>0.517361111111111</v>
      </c>
      <c r="F9" s="74" t="str">
        <f>'Gruppe B'!E7</f>
        <v>CD Gymnasium Salzburg 2</v>
      </c>
      <c r="G9" s="74" t="str">
        <f>'Gruppe B'!G7</f>
        <v>BG BRG Borg St. Johann</v>
      </c>
      <c r="H9" s="74" t="str">
        <f>F2</f>
        <v>NMS Seekirchen</v>
      </c>
      <c r="I9" s="75"/>
      <c r="J9" s="75"/>
      <c r="K9" s="75"/>
      <c r="L9" s="75"/>
    </row>
    <row r="10" spans="1:12" ht="15">
      <c r="A10" s="74" t="str">
        <f>Datenblatt!$A$20</f>
        <v>Unterstufe weiblich</v>
      </c>
      <c r="B10" s="75" t="str">
        <f>'Gruppe  C'!D4</f>
        <v>B9</v>
      </c>
      <c r="C10" s="84">
        <v>9</v>
      </c>
      <c r="D10" s="84">
        <f>Datenblatt!$B$17</f>
        <v>0</v>
      </c>
      <c r="E10" s="85">
        <f>E9+Datenblatt!$G$13</f>
        <v>0.5347222222222222</v>
      </c>
      <c r="F10" s="74" t="str">
        <f>'Gruppe  C'!E4</f>
        <v>CD Gymnasium Salzburg 1</v>
      </c>
      <c r="G10" s="74" t="str">
        <f>'Gruppe  C'!G4</f>
        <v>NSMS Faistenau 1</v>
      </c>
      <c r="H10" s="74" t="str">
        <f>F7</f>
        <v>BG Seekirchen</v>
      </c>
      <c r="I10" s="75"/>
      <c r="J10" s="75"/>
      <c r="K10" s="75"/>
      <c r="L10" s="75"/>
    </row>
    <row r="11" spans="1:12" ht="15">
      <c r="A11" s="74" t="str">
        <f>Datenblatt!$A$20</f>
        <v>Unterstufe weiblich</v>
      </c>
      <c r="B11" s="75">
        <f>Ergebnisse!D24</f>
        <v>10</v>
      </c>
      <c r="C11" s="84">
        <v>10</v>
      </c>
      <c r="D11" s="84">
        <f>Datenblatt!$B$17</f>
        <v>0</v>
      </c>
      <c r="E11" s="85">
        <f>E10+Datenblatt!$G$13</f>
        <v>0.5520833333333334</v>
      </c>
      <c r="F11" s="74" t="str">
        <f>Ergebnisse!E24</f>
        <v>BG BRG Borg St. Johann</v>
      </c>
      <c r="G11" s="74" t="str">
        <f>Ergebnisse!G24</f>
        <v>CD Gymnasium Salzburg 1</v>
      </c>
      <c r="H11" s="74" t="str">
        <f>Ergebnisse!AE13</f>
        <v>NMS Seekirchen</v>
      </c>
      <c r="I11" s="75"/>
      <c r="J11" s="75"/>
      <c r="K11" s="75"/>
      <c r="L11" s="75"/>
    </row>
    <row r="12" spans="1:12" ht="15">
      <c r="A12" s="74" t="str">
        <f>Datenblatt!$A$20</f>
        <v>Unterstufe weiblich</v>
      </c>
      <c r="B12" s="75">
        <f>Ergebnisse!D25</f>
        <v>11</v>
      </c>
      <c r="C12" s="84">
        <v>11</v>
      </c>
      <c r="D12" s="84">
        <f>Datenblatt!$B$17</f>
        <v>0</v>
      </c>
      <c r="E12" s="85">
        <f>E11+Datenblatt!$G$13</f>
        <v>0.5694444444444445</v>
      </c>
      <c r="F12" s="74" t="str">
        <f>Ergebnisse!E25</f>
        <v>NSMS Faistenau 2</v>
      </c>
      <c r="G12" s="74" t="str">
        <f>Ergebnisse!G25</f>
        <v>NSMS Faistenau 1</v>
      </c>
      <c r="H12" s="74" t="str">
        <f>Ergebnisse!AE19</f>
        <v>BG Seekirchen</v>
      </c>
      <c r="I12" s="75"/>
      <c r="J12" s="75"/>
      <c r="K12" s="75"/>
      <c r="L12" s="75"/>
    </row>
    <row r="13" spans="1:12" ht="15">
      <c r="A13" s="74" t="str">
        <f>Datenblatt!$A$20</f>
        <v>Unterstufe weiblich</v>
      </c>
      <c r="B13" s="75">
        <f>Ergebnisse!D28</f>
        <v>12</v>
      </c>
      <c r="C13" s="84">
        <v>12</v>
      </c>
      <c r="D13" s="84">
        <f>Datenblatt!$B$17</f>
        <v>0</v>
      </c>
      <c r="E13" s="85">
        <f>Datenblatt!D15</f>
        <v>0</v>
      </c>
      <c r="F13" s="74" t="str">
        <f>Ergebnisse!E28</f>
        <v>CD Gymnasium Salzburg 1</v>
      </c>
      <c r="G13" s="74" t="str">
        <f>Ergebnisse!G28</f>
        <v>CD Gymnasium Salzburg 2</v>
      </c>
      <c r="H13" s="74"/>
      <c r="I13" s="75"/>
      <c r="J13" s="75"/>
      <c r="K13" s="75"/>
      <c r="L13" s="75"/>
    </row>
    <row r="14" spans="1:12" ht="15">
      <c r="A14" s="74" t="str">
        <f>Datenblatt!$A$20</f>
        <v>Unterstufe weiblich</v>
      </c>
      <c r="B14" s="75">
        <f>Ergebnisse!D33</f>
        <v>13</v>
      </c>
      <c r="C14" s="84">
        <v>13</v>
      </c>
      <c r="D14" s="84">
        <f>Datenblatt!$B$17</f>
        <v>0</v>
      </c>
      <c r="E14" s="85">
        <f>E13+Datenblatt!$G$13</f>
        <v>0.017361111111111112</v>
      </c>
      <c r="F14" s="74" t="str">
        <f>Ergebnisse!E33</f>
        <v>NMS Seekirchen</v>
      </c>
      <c r="G14" s="74" t="str">
        <f>Ergebnisse!G33</f>
        <v>NSMS Faistenau 2</v>
      </c>
      <c r="H14" s="74"/>
      <c r="I14" s="75"/>
      <c r="J14" s="75"/>
      <c r="K14" s="75"/>
      <c r="L14" s="75"/>
    </row>
    <row r="15" spans="1:12" ht="15">
      <c r="A15" s="74" t="str">
        <f>Datenblatt!$A$20</f>
        <v>Unterstufe weiblich</v>
      </c>
      <c r="B15" s="75">
        <f>Ergebnisse!D34</f>
        <v>14</v>
      </c>
      <c r="C15" s="84">
        <v>14</v>
      </c>
      <c r="D15" s="84">
        <f>Datenblatt!$B$17</f>
        <v>0</v>
      </c>
      <c r="E15" s="85">
        <f>E14+Datenblatt!$G$13</f>
        <v>0.034722222222222224</v>
      </c>
      <c r="F15" s="74" t="str">
        <f>Ergebnisse!E34</f>
        <v>BG Seekirchen</v>
      </c>
      <c r="G15" s="74" t="str">
        <f>Ergebnisse!G34</f>
        <v>BG BRG Borg St. Johann</v>
      </c>
      <c r="H15" s="74"/>
      <c r="I15" s="75"/>
      <c r="J15" s="75"/>
      <c r="K15" s="75"/>
      <c r="L15" s="75"/>
    </row>
    <row r="16" spans="1:12" ht="15">
      <c r="A16" s="74" t="str">
        <f>Datenblatt!$A$20</f>
        <v>Unterstufe weiblich</v>
      </c>
      <c r="B16" s="75">
        <f>Ergebnisse!D29</f>
        <v>15</v>
      </c>
      <c r="C16" s="84">
        <v>15</v>
      </c>
      <c r="D16" s="84">
        <f>Datenblatt!$B$17</f>
        <v>0</v>
      </c>
      <c r="E16" s="85">
        <f>E15+Datenblatt!$G$13</f>
        <v>0.052083333333333336</v>
      </c>
      <c r="F16" s="74" t="str">
        <f>Ergebnisse!E29</f>
        <v>CD Gymnasium Salzburg 1</v>
      </c>
      <c r="G16" s="74" t="str">
        <f>Ergebnisse!G29</f>
        <v>NSMS Faistenau 1</v>
      </c>
      <c r="H16" s="74"/>
      <c r="I16" s="75"/>
      <c r="J16" s="75"/>
      <c r="K16" s="75"/>
      <c r="L16" s="75"/>
    </row>
    <row r="17" spans="1:12" ht="15">
      <c r="A17" s="74" t="str">
        <f>Datenblatt!$A$20</f>
        <v>Unterstufe weiblich</v>
      </c>
      <c r="B17" s="75">
        <f>Ergebnisse!D38</f>
        <v>16</v>
      </c>
      <c r="C17" s="84">
        <v>16</v>
      </c>
      <c r="D17" s="84">
        <f>Datenblatt!$B$17</f>
        <v>0</v>
      </c>
      <c r="E17" s="85">
        <f>E16+Datenblatt!$G$15</f>
        <v>0.052083333333333336</v>
      </c>
      <c r="F17" s="74" t="str">
        <f>Ergebnisse!E38</f>
        <v>NSMS Faistenau 2</v>
      </c>
      <c r="G17" s="74" t="str">
        <f>Ergebnisse!G38</f>
        <v>BG Seekirchen</v>
      </c>
      <c r="H17" s="74"/>
      <c r="I17" s="75"/>
      <c r="J17" s="75"/>
      <c r="K17" s="75"/>
      <c r="L17" s="75"/>
    </row>
    <row r="18" spans="1:12" ht="15">
      <c r="A18" s="74" t="str">
        <f>Datenblatt!$A$20</f>
        <v>Unterstufe weiblich</v>
      </c>
      <c r="B18" s="75">
        <f>Ergebnisse!D30</f>
        <v>17</v>
      </c>
      <c r="C18" s="84">
        <v>17</v>
      </c>
      <c r="D18" s="84">
        <f>Datenblatt!$B$17</f>
        <v>0</v>
      </c>
      <c r="E18" s="85">
        <f>E17+Datenblatt!$G$15</f>
        <v>0.052083333333333336</v>
      </c>
      <c r="F18" s="74" t="str">
        <f>Ergebnisse!E30</f>
        <v>CD Gymnasium Salzburg 2</v>
      </c>
      <c r="G18" s="74" t="str">
        <f>Ergebnisse!G30</f>
        <v>NSMS Faistenau 1</v>
      </c>
      <c r="H18" s="74"/>
      <c r="I18" s="75"/>
      <c r="J18" s="75"/>
      <c r="K18" s="75"/>
      <c r="L18" s="75"/>
    </row>
    <row r="19" spans="1:12" ht="15">
      <c r="A19" s="74" t="str">
        <f>Datenblatt!$A$20</f>
        <v>Unterstufe weiblich</v>
      </c>
      <c r="B19" s="75">
        <f>Ergebnisse!D40</f>
        <v>18</v>
      </c>
      <c r="C19" s="84">
        <v>18</v>
      </c>
      <c r="D19" s="84">
        <f>Datenblatt!$B$17</f>
        <v>0</v>
      </c>
      <c r="E19" s="85">
        <f>E18+Datenblatt!$G$15</f>
        <v>0.052083333333333336</v>
      </c>
      <c r="F19" s="74" t="str">
        <f>Ergebnisse!E40</f>
        <v>NMS Seekirchen</v>
      </c>
      <c r="G19" s="74" t="str">
        <f>Ergebnisse!G40</f>
        <v>BG BRG Borg St. Johann</v>
      </c>
      <c r="H19" s="74"/>
      <c r="I19" s="75"/>
      <c r="J19" s="75"/>
      <c r="K19" s="75"/>
      <c r="L19" s="75"/>
    </row>
  </sheetData>
  <sheetProtection sheet="1" objects="1" scenarios="1"/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zoomScalePageLayoutView="0" workbookViewId="0" topLeftCell="A13">
      <selection activeCell="A21" sqref="A21"/>
    </sheetView>
  </sheetViews>
  <sheetFormatPr defaultColWidth="11.00390625" defaultRowHeight="12.75"/>
  <cols>
    <col min="1" max="3" width="12.00390625" style="41" customWidth="1"/>
    <col min="4" max="4" width="15.25390625" style="41" customWidth="1"/>
    <col min="5" max="9" width="12.00390625" style="41" customWidth="1"/>
  </cols>
  <sheetData>
    <row r="1" spans="1:9" ht="23.25">
      <c r="A1" s="98" t="s">
        <v>117</v>
      </c>
      <c r="B1" s="98"/>
      <c r="C1" s="98"/>
      <c r="D1" s="98"/>
      <c r="E1" s="98"/>
      <c r="F1" s="98"/>
      <c r="G1" s="98"/>
      <c r="H1" s="98"/>
      <c r="I1" s="98"/>
    </row>
    <row r="2" spans="1:9" ht="15">
      <c r="A2" s="99" t="s">
        <v>83</v>
      </c>
      <c r="B2" s="99"/>
      <c r="C2" s="99"/>
      <c r="D2" s="77" t="s">
        <v>116</v>
      </c>
      <c r="E2" s="99"/>
      <c r="F2" s="99"/>
      <c r="G2" s="99"/>
      <c r="H2" s="99"/>
      <c r="I2" s="99"/>
    </row>
    <row r="3" spans="1:9" ht="15">
      <c r="A3" s="99"/>
      <c r="B3" s="99"/>
      <c r="C3" s="99"/>
      <c r="D3" s="77" t="s">
        <v>110</v>
      </c>
      <c r="E3" s="99"/>
      <c r="F3" s="99"/>
      <c r="G3" s="99"/>
      <c r="H3" s="99"/>
      <c r="I3" s="99"/>
    </row>
    <row r="4" spans="1:9" ht="15">
      <c r="A4" s="99"/>
      <c r="B4" s="99"/>
      <c r="C4" s="99"/>
      <c r="D4" s="77" t="s">
        <v>92</v>
      </c>
      <c r="E4" s="99"/>
      <c r="F4" s="99"/>
      <c r="G4" s="99"/>
      <c r="H4" s="99"/>
      <c r="I4" s="99"/>
    </row>
    <row r="5" spans="1:9" ht="15">
      <c r="A5" s="99"/>
      <c r="B5" s="99"/>
      <c r="C5" s="99"/>
      <c r="D5" s="100" t="s">
        <v>128</v>
      </c>
      <c r="E5" s="99"/>
      <c r="F5" s="99"/>
      <c r="G5" s="99"/>
      <c r="H5" s="99"/>
      <c r="I5" s="99"/>
    </row>
    <row r="6" spans="1:9" ht="15">
      <c r="A6" s="99"/>
      <c r="B6" s="99"/>
      <c r="C6" s="99"/>
      <c r="D6" s="100" t="s">
        <v>93</v>
      </c>
      <c r="E6" s="99"/>
      <c r="F6" s="99"/>
      <c r="G6" s="99"/>
      <c r="H6" s="99"/>
      <c r="I6" s="99"/>
    </row>
    <row r="7" spans="1:9" ht="15">
      <c r="A7" s="99"/>
      <c r="B7" s="99"/>
      <c r="C7" s="99"/>
      <c r="D7" s="99"/>
      <c r="E7" s="99"/>
      <c r="F7" s="99"/>
      <c r="G7" s="99"/>
      <c r="H7" s="99"/>
      <c r="I7" s="99"/>
    </row>
    <row r="8" spans="1:9" ht="15">
      <c r="A8" s="99" t="s">
        <v>84</v>
      </c>
      <c r="B8" s="99"/>
      <c r="C8" s="99"/>
      <c r="D8" s="77" t="s">
        <v>118</v>
      </c>
      <c r="E8" s="99"/>
      <c r="F8" s="99"/>
      <c r="G8" s="99"/>
      <c r="H8" s="99"/>
      <c r="I8" s="78" t="s">
        <v>129</v>
      </c>
    </row>
    <row r="9" spans="1:9" ht="15">
      <c r="A9" s="99" t="s">
        <v>85</v>
      </c>
      <c r="B9" s="99"/>
      <c r="C9" s="99"/>
      <c r="D9" s="101">
        <v>42501</v>
      </c>
      <c r="E9" s="99"/>
      <c r="F9" s="99"/>
      <c r="G9" s="99"/>
      <c r="H9" s="99"/>
      <c r="I9" s="99"/>
    </row>
    <row r="10" spans="1:9" ht="15">
      <c r="A10" s="99" t="s">
        <v>94</v>
      </c>
      <c r="B10" s="99"/>
      <c r="C10" s="99"/>
      <c r="D10" s="101" t="s">
        <v>112</v>
      </c>
      <c r="E10" s="99"/>
      <c r="F10" s="99"/>
      <c r="G10" s="99"/>
      <c r="H10" s="99"/>
      <c r="I10" s="99"/>
    </row>
    <row r="11" spans="1:9" ht="15">
      <c r="A11" s="99" t="s">
        <v>95</v>
      </c>
      <c r="B11" s="99"/>
      <c r="C11" s="99"/>
      <c r="D11" s="102">
        <v>42501</v>
      </c>
      <c r="E11" s="99"/>
      <c r="F11" s="99"/>
      <c r="G11" s="99"/>
      <c r="H11" s="99"/>
      <c r="I11" s="99"/>
    </row>
    <row r="12" spans="1:9" ht="15">
      <c r="A12" s="99" t="s">
        <v>86</v>
      </c>
      <c r="B12" s="99"/>
      <c r="C12" s="99"/>
      <c r="D12" s="103">
        <v>0.3854166666666667</v>
      </c>
      <c r="E12" s="99"/>
      <c r="F12" s="99"/>
      <c r="G12" s="99"/>
      <c r="H12" s="99"/>
      <c r="I12" s="99"/>
    </row>
    <row r="13" spans="1:9" ht="15">
      <c r="A13" s="99" t="s">
        <v>96</v>
      </c>
      <c r="B13" s="99"/>
      <c r="C13" s="99"/>
      <c r="D13" s="103">
        <v>0.3958333333333333</v>
      </c>
      <c r="E13" s="99"/>
      <c r="F13" s="99" t="s">
        <v>97</v>
      </c>
      <c r="G13" s="103">
        <v>0.017361111111111112</v>
      </c>
      <c r="H13" s="99"/>
      <c r="I13" s="99"/>
    </row>
    <row r="14" spans="1:9" ht="15">
      <c r="A14" s="99"/>
      <c r="B14" s="99"/>
      <c r="C14" s="99"/>
      <c r="D14" s="102"/>
      <c r="E14" s="99"/>
      <c r="F14" s="99"/>
      <c r="G14" s="103">
        <v>0.041666666666666664</v>
      </c>
      <c r="H14" s="99"/>
      <c r="I14" s="99"/>
    </row>
    <row r="15" spans="1:9" ht="15">
      <c r="A15" s="99"/>
      <c r="B15" s="99"/>
      <c r="C15" s="99"/>
      <c r="D15" s="103"/>
      <c r="E15" s="99"/>
      <c r="F15" s="99"/>
      <c r="G15" s="103"/>
      <c r="H15" s="99"/>
      <c r="I15" s="99"/>
    </row>
    <row r="16" spans="1:9" ht="15">
      <c r="A16" s="99"/>
      <c r="B16" s="99"/>
      <c r="C16" s="99"/>
      <c r="D16" s="104"/>
      <c r="E16" s="99"/>
      <c r="F16" s="99"/>
      <c r="G16" s="99"/>
      <c r="H16" s="99"/>
      <c r="I16" s="99"/>
    </row>
    <row r="17" spans="1:9" ht="15">
      <c r="A17" s="99" t="s">
        <v>98</v>
      </c>
      <c r="B17" s="78"/>
      <c r="C17" s="99"/>
      <c r="D17" s="104"/>
      <c r="E17" s="99"/>
      <c r="F17" s="99"/>
      <c r="G17" s="99"/>
      <c r="H17" s="99"/>
      <c r="I17" s="99"/>
    </row>
    <row r="18" spans="1:9" ht="15">
      <c r="A18" s="99"/>
      <c r="B18" s="60"/>
      <c r="C18" s="60"/>
      <c r="D18" s="60"/>
      <c r="E18" s="60"/>
      <c r="F18" s="60"/>
      <c r="G18" s="60"/>
      <c r="H18" s="60"/>
      <c r="I18" s="60"/>
    </row>
    <row r="19" spans="1:9" ht="15">
      <c r="A19" s="99" t="s">
        <v>88</v>
      </c>
      <c r="B19" s="60"/>
      <c r="C19" s="60"/>
      <c r="D19" s="60"/>
      <c r="E19" s="60"/>
      <c r="F19" s="60"/>
      <c r="G19" s="60"/>
      <c r="H19" s="60"/>
      <c r="I19" s="60"/>
    </row>
    <row r="20" spans="1:9" ht="15">
      <c r="A20" s="78" t="s">
        <v>158</v>
      </c>
      <c r="B20" s="60"/>
      <c r="C20" s="60"/>
      <c r="D20" s="60"/>
      <c r="E20" s="60"/>
      <c r="F20" s="60"/>
      <c r="G20" s="60"/>
      <c r="H20" s="60"/>
      <c r="I20" s="60"/>
    </row>
    <row r="21" spans="1:13" ht="15">
      <c r="A21" s="79" t="s">
        <v>130</v>
      </c>
      <c r="B21" s="80" t="s">
        <v>127</v>
      </c>
      <c r="C21" s="60"/>
      <c r="D21" s="60"/>
      <c r="E21" s="60"/>
      <c r="F21" s="60"/>
      <c r="G21" s="79"/>
      <c r="H21" s="81"/>
      <c r="I21" s="60"/>
      <c r="J21" s="144"/>
      <c r="K21" s="144"/>
      <c r="L21" s="144"/>
      <c r="M21" s="144"/>
    </row>
    <row r="22" spans="1:13" ht="15">
      <c r="A22" s="79" t="s">
        <v>131</v>
      </c>
      <c r="B22" s="80" t="s">
        <v>123</v>
      </c>
      <c r="C22" s="60"/>
      <c r="D22" s="60"/>
      <c r="E22" s="60"/>
      <c r="F22" s="60"/>
      <c r="G22" s="79"/>
      <c r="H22" s="81"/>
      <c r="I22" s="60"/>
      <c r="J22" s="144"/>
      <c r="K22" s="145"/>
      <c r="L22" s="144"/>
      <c r="M22" s="144"/>
    </row>
    <row r="23" spans="1:13" ht="15">
      <c r="A23" s="79" t="s">
        <v>132</v>
      </c>
      <c r="B23" s="80" t="s">
        <v>124</v>
      </c>
      <c r="C23" s="60"/>
      <c r="D23" s="60"/>
      <c r="E23" s="60"/>
      <c r="F23" s="60"/>
      <c r="G23" s="79"/>
      <c r="H23" s="81"/>
      <c r="I23" s="60"/>
      <c r="J23" s="144"/>
      <c r="K23" s="146"/>
      <c r="L23" s="144"/>
      <c r="M23" s="144"/>
    </row>
    <row r="24" spans="1:13" ht="15.75" thickBot="1">
      <c r="A24" s="147" t="s">
        <v>133</v>
      </c>
      <c r="B24" s="148" t="s">
        <v>126</v>
      </c>
      <c r="C24" s="149"/>
      <c r="D24" s="60"/>
      <c r="E24" s="60"/>
      <c r="F24" s="60"/>
      <c r="G24" s="79"/>
      <c r="H24" s="81"/>
      <c r="I24" s="60"/>
      <c r="J24" s="144"/>
      <c r="K24" s="146"/>
      <c r="L24" s="144"/>
      <c r="M24" s="144"/>
    </row>
    <row r="25" spans="1:13" ht="15">
      <c r="A25" s="79" t="s">
        <v>134</v>
      </c>
      <c r="B25" s="80" t="s">
        <v>113</v>
      </c>
      <c r="C25" s="60"/>
      <c r="D25" s="60"/>
      <c r="E25" s="79"/>
      <c r="F25" s="81"/>
      <c r="G25" s="60"/>
      <c r="H25" s="60"/>
      <c r="I25" s="60"/>
      <c r="J25" s="144"/>
      <c r="K25" s="146"/>
      <c r="L25" s="144"/>
      <c r="M25" s="144"/>
    </row>
    <row r="26" spans="1:13" ht="15">
      <c r="A26" s="79" t="s">
        <v>135</v>
      </c>
      <c r="B26" s="80" t="s">
        <v>122</v>
      </c>
      <c r="C26" s="60"/>
      <c r="D26" s="60"/>
      <c r="E26" s="60"/>
      <c r="F26" s="60"/>
      <c r="G26" s="60"/>
      <c r="H26" s="60"/>
      <c r="I26" s="60"/>
      <c r="J26" s="144"/>
      <c r="K26" s="145"/>
      <c r="L26" s="144"/>
      <c r="M26" s="144"/>
    </row>
    <row r="27" spans="1:13" ht="15">
      <c r="A27" s="79" t="s">
        <v>136</v>
      </c>
      <c r="B27" s="80" t="s">
        <v>125</v>
      </c>
      <c r="C27" s="60"/>
      <c r="D27" s="60"/>
      <c r="E27" s="60"/>
      <c r="F27" s="60"/>
      <c r="G27" s="60"/>
      <c r="H27" s="60"/>
      <c r="I27" s="60"/>
      <c r="J27" s="144"/>
      <c r="K27" s="145"/>
      <c r="L27" s="144"/>
      <c r="M27" s="144"/>
    </row>
    <row r="28" spans="1:13" ht="15">
      <c r="A28" s="60"/>
      <c r="B28" s="60"/>
      <c r="C28" s="60"/>
      <c r="D28" s="60"/>
      <c r="E28" s="60"/>
      <c r="F28" s="60"/>
      <c r="G28" s="60"/>
      <c r="H28" s="60"/>
      <c r="I28" s="60"/>
      <c r="J28" s="144"/>
      <c r="K28" s="145"/>
      <c r="L28" s="144"/>
      <c r="M28" s="144"/>
    </row>
    <row r="29" spans="1:13" ht="15.75">
      <c r="A29" s="105" t="s">
        <v>100</v>
      </c>
      <c r="B29" s="60"/>
      <c r="C29" s="60"/>
      <c r="D29" s="60"/>
      <c r="E29" s="60"/>
      <c r="F29" s="60"/>
      <c r="G29" s="60"/>
      <c r="H29" s="60"/>
      <c r="I29" s="60"/>
      <c r="J29" s="144"/>
      <c r="K29" s="144"/>
      <c r="L29" s="144"/>
      <c r="M29" s="144"/>
    </row>
    <row r="30" ht="15">
      <c r="A30" s="78" t="s">
        <v>101</v>
      </c>
    </row>
    <row r="31" ht="15">
      <c r="A31" s="78" t="s">
        <v>119</v>
      </c>
    </row>
    <row r="32" ht="15">
      <c r="A32" s="78" t="s">
        <v>109</v>
      </c>
    </row>
    <row r="33" ht="15">
      <c r="A33" s="78" t="s">
        <v>151</v>
      </c>
    </row>
    <row r="34" ht="15">
      <c r="A34" s="78" t="s">
        <v>121</v>
      </c>
    </row>
    <row r="35" ht="15">
      <c r="A35" s="78"/>
    </row>
    <row r="36" ht="15">
      <c r="A36" s="78" t="s">
        <v>114</v>
      </c>
    </row>
    <row r="37" ht="15">
      <c r="A37" s="78" t="s">
        <v>102</v>
      </c>
    </row>
    <row r="38" ht="15">
      <c r="A38" s="99"/>
    </row>
    <row r="39" ht="15">
      <c r="A39" s="99"/>
    </row>
    <row r="40" ht="15.75">
      <c r="A40" s="105" t="s">
        <v>103</v>
      </c>
    </row>
    <row r="41" ht="15">
      <c r="A41" s="78" t="s">
        <v>115</v>
      </c>
    </row>
    <row r="42" ht="15">
      <c r="A42" s="78"/>
    </row>
    <row r="43" ht="15">
      <c r="A43" s="78"/>
    </row>
  </sheetData>
  <sheetProtection/>
  <hyperlinks>
    <hyperlink ref="D5" r:id="rId1" display="www.sfbv.at"/>
    <hyperlink ref="D6" r:id="rId2" display="http://www.oefbb.at/"/>
  </hyperlink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72"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W505"/>
  <sheetViews>
    <sheetView tabSelected="1" zoomScale="80" zoomScaleNormal="80" workbookViewId="0" topLeftCell="Z1">
      <selection activeCell="AT22" sqref="AT22"/>
    </sheetView>
  </sheetViews>
  <sheetFormatPr defaultColWidth="12.00390625" defaultRowHeight="12.75"/>
  <cols>
    <col min="1" max="1" width="6.25390625" style="51" bestFit="1" customWidth="1"/>
    <col min="2" max="2" width="7.25390625" style="10" bestFit="1" customWidth="1"/>
    <col min="3" max="3" width="13.00390625" style="10" customWidth="1"/>
    <col min="4" max="4" width="3.75390625" style="5" customWidth="1"/>
    <col min="5" max="5" width="28.125" style="20" bestFit="1" customWidth="1"/>
    <col min="6" max="6" width="1.00390625" style="17" customWidth="1"/>
    <col min="7" max="7" width="28.125" style="20" bestFit="1" customWidth="1"/>
    <col min="8" max="8" width="2.75390625" style="5" customWidth="1"/>
    <col min="9" max="9" width="1.12109375" style="5" customWidth="1"/>
    <col min="10" max="10" width="2.75390625" style="5" customWidth="1"/>
    <col min="11" max="11" width="2.125" style="9" customWidth="1"/>
    <col min="12" max="12" width="3.375" style="10" customWidth="1"/>
    <col min="13" max="13" width="1.12109375" style="5" customWidth="1"/>
    <col min="14" max="14" width="3.375" style="12" customWidth="1"/>
    <col min="15" max="15" width="1.875" style="11" customWidth="1"/>
    <col min="16" max="16" width="1.875" style="5" customWidth="1"/>
    <col min="17" max="17" width="3.375" style="5" customWidth="1"/>
    <col min="18" max="18" width="1.00390625" style="5" customWidth="1"/>
    <col min="19" max="19" width="3.375" style="5" customWidth="1"/>
    <col min="20" max="20" width="1.875" style="5" customWidth="1"/>
    <col min="21" max="21" width="3.375" style="5" customWidth="1"/>
    <col min="22" max="22" width="1.12109375" style="5" customWidth="1"/>
    <col min="23" max="23" width="3.375" style="5" customWidth="1"/>
    <col min="24" max="24" width="1.875" style="5" customWidth="1"/>
    <col min="25" max="25" width="3.375" style="5" customWidth="1"/>
    <col min="26" max="26" width="1.12109375" style="5" customWidth="1"/>
    <col min="27" max="27" width="3.375" style="5" customWidth="1"/>
    <col min="28" max="28" width="1.875" style="5" customWidth="1"/>
    <col min="29" max="29" width="2.375" style="10" customWidth="1"/>
    <col min="30" max="30" width="3.125" style="9" customWidth="1"/>
    <col min="31" max="31" width="29.75390625" style="11" customWidth="1"/>
    <col min="32" max="32" width="4.375" style="5" customWidth="1"/>
    <col min="33" max="33" width="4.00390625" style="53" customWidth="1"/>
    <col min="34" max="34" width="4.125" style="53" customWidth="1"/>
    <col min="35" max="35" width="3.75390625" style="53" customWidth="1"/>
    <col min="36" max="36" width="3.875" style="5" customWidth="1"/>
    <col min="37" max="37" width="1.875" style="5" customWidth="1"/>
    <col min="38" max="38" width="3.875" style="5" customWidth="1"/>
    <col min="39" max="39" width="4.875" style="20" customWidth="1"/>
    <col min="40" max="40" width="5.875" style="20" customWidth="1"/>
    <col min="41" max="41" width="1.875" style="5" customWidth="1"/>
    <col min="42" max="43" width="5.875" style="20" customWidth="1"/>
    <col min="44" max="44" width="5.875" style="17" customWidth="1"/>
    <col min="45" max="45" width="12.00390625" style="51" customWidth="1"/>
    <col min="46" max="46" width="18.375" style="51" bestFit="1" customWidth="1"/>
    <col min="47" max="16384" width="12.00390625" style="51" customWidth="1"/>
  </cols>
  <sheetData>
    <row r="1" spans="28:44" ht="15">
      <c r="AB1" s="51"/>
      <c r="AR1" s="79" t="str">
        <f>Datenblatt!D2</f>
        <v>SFBV</v>
      </c>
    </row>
    <row r="2" spans="7:44" ht="23.25">
      <c r="G2" s="182" t="str">
        <f>Datenblatt!D8</f>
        <v>LM Schule Unterstufe</v>
      </c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  <c r="AA2" s="182"/>
      <c r="AB2" s="182"/>
      <c r="AC2" s="182"/>
      <c r="AD2" s="182"/>
      <c r="AE2" s="182"/>
      <c r="AF2" s="182"/>
      <c r="AG2" s="182"/>
      <c r="AH2" s="182"/>
      <c r="AI2" s="182"/>
      <c r="AJ2" s="182"/>
      <c r="AK2" s="182"/>
      <c r="AL2" s="182"/>
      <c r="AR2" s="79" t="str">
        <f>Datenblatt!D3</f>
        <v>Münchner Bundesstr. 9</v>
      </c>
    </row>
    <row r="3" spans="28:44" ht="15">
      <c r="AB3" s="51"/>
      <c r="AR3" s="79" t="str">
        <f>Datenblatt!D4</f>
        <v>5020 Salzburg</v>
      </c>
    </row>
    <row r="4" spans="7:44" ht="20.25">
      <c r="G4" s="83" t="s">
        <v>90</v>
      </c>
      <c r="H4" s="51"/>
      <c r="I4" s="51"/>
      <c r="J4" s="51"/>
      <c r="K4" s="51"/>
      <c r="L4" s="51"/>
      <c r="M4" s="51"/>
      <c r="N4" s="51"/>
      <c r="O4" s="51"/>
      <c r="P4" s="51"/>
      <c r="Q4" s="51"/>
      <c r="Y4" s="183">
        <f>Datenblatt!D9</f>
        <v>42501</v>
      </c>
      <c r="Z4" s="183"/>
      <c r="AA4" s="183"/>
      <c r="AB4" s="183"/>
      <c r="AC4" s="183"/>
      <c r="AD4" s="183"/>
      <c r="AE4" s="183"/>
      <c r="AF4" s="183"/>
      <c r="AG4" s="183"/>
      <c r="AH4" s="183"/>
      <c r="AR4" s="79" t="str">
        <f>Datenblatt!D5</f>
        <v>www.sfbv.at</v>
      </c>
    </row>
    <row r="5" spans="5:44" ht="15">
      <c r="E5" s="51"/>
      <c r="AB5" s="51"/>
      <c r="AR5" s="79" t="str">
        <f>Datenblatt!D6</f>
        <v>www.oefbb.at</v>
      </c>
    </row>
    <row r="6" spans="7:31" ht="23.25">
      <c r="G6" s="184" t="str">
        <f>Datenblatt!A20</f>
        <v>Unterstufe weiblich</v>
      </c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AE6" s="83" t="str">
        <f>Datenblatt!D10</f>
        <v>Seekirchen</v>
      </c>
    </row>
    <row r="8" spans="2:29" ht="36.75" customHeight="1">
      <c r="B8" s="10" t="s">
        <v>154</v>
      </c>
      <c r="D8" s="50" t="s">
        <v>0</v>
      </c>
      <c r="G8" s="51"/>
      <c r="AC8" s="52" t="s">
        <v>1</v>
      </c>
    </row>
    <row r="9" spans="4:29" ht="7.5" customHeight="1">
      <c r="D9" s="50"/>
      <c r="G9" s="51"/>
      <c r="AC9" s="52"/>
    </row>
    <row r="10" spans="1:30" ht="18.75" customHeight="1">
      <c r="A10" s="150" t="s">
        <v>149</v>
      </c>
      <c r="B10" s="176" t="s">
        <v>152</v>
      </c>
      <c r="C10" s="176" t="s">
        <v>153</v>
      </c>
      <c r="D10" s="54" t="s">
        <v>2</v>
      </c>
      <c r="H10" s="51"/>
      <c r="I10" s="16" t="s">
        <v>3</v>
      </c>
      <c r="J10" s="13"/>
      <c r="K10" s="14"/>
      <c r="L10" s="51"/>
      <c r="M10" s="16" t="s">
        <v>4</v>
      </c>
      <c r="N10" s="15"/>
      <c r="O10" s="15"/>
      <c r="P10" s="16"/>
      <c r="Q10" s="51"/>
      <c r="R10" s="16" t="s">
        <v>5</v>
      </c>
      <c r="S10" s="13"/>
      <c r="T10" s="16"/>
      <c r="U10" s="51"/>
      <c r="V10" s="16" t="s">
        <v>6</v>
      </c>
      <c r="W10" s="13"/>
      <c r="AD10" s="54" t="s">
        <v>137</v>
      </c>
    </row>
    <row r="11" spans="1:44" ht="18.75" customHeight="1">
      <c r="A11" s="150">
        <v>1</v>
      </c>
      <c r="B11" s="151">
        <v>0.3958333333333333</v>
      </c>
      <c r="C11" s="150">
        <v>2</v>
      </c>
      <c r="D11" s="150" t="s">
        <v>140</v>
      </c>
      <c r="E11" s="155" t="str">
        <f>'Gruppe B'!E2</f>
        <v>NMS Seekirchen</v>
      </c>
      <c r="F11" s="153" t="str">
        <f>'Gruppe B'!F2</f>
        <v>:</v>
      </c>
      <c r="G11" s="155" t="str">
        <f>'Gruppe B'!G2</f>
        <v>CD Gymnasium Salzburg 2</v>
      </c>
      <c r="H11" s="156">
        <f>'Gruppe B'!H2</f>
        <v>2</v>
      </c>
      <c r="I11" s="156" t="str">
        <f>'Gruppe B'!I2</f>
        <v>/</v>
      </c>
      <c r="J11" s="156">
        <f>'Gruppe B'!J2</f>
        <v>0</v>
      </c>
      <c r="K11" s="153" t="str">
        <f>'Gruppe B'!K2</f>
        <v>(</v>
      </c>
      <c r="L11" s="157">
        <f>'Gruppe B'!L2</f>
        <v>22</v>
      </c>
      <c r="M11" s="153" t="str">
        <f>'Gruppe B'!M2</f>
        <v>:</v>
      </c>
      <c r="N11" s="158">
        <f>'Gruppe B'!N2</f>
        <v>5</v>
      </c>
      <c r="O11" s="155" t="str">
        <f>'Gruppe B'!O2</f>
        <v>)</v>
      </c>
      <c r="P11" s="153" t="str">
        <f>'Gruppe B'!P2</f>
        <v>[</v>
      </c>
      <c r="Q11" s="159">
        <v>11</v>
      </c>
      <c r="R11" s="156" t="str">
        <f>'Gruppe B'!R2</f>
        <v>:</v>
      </c>
      <c r="S11" s="159">
        <v>4</v>
      </c>
      <c r="T11" s="153" t="str">
        <f>'Gruppe B'!T2</f>
        <v>,</v>
      </c>
      <c r="U11" s="159">
        <v>11</v>
      </c>
      <c r="V11" s="156" t="str">
        <f>'Gruppe B'!V2</f>
        <v>:</v>
      </c>
      <c r="W11" s="159">
        <v>1</v>
      </c>
      <c r="X11" s="153" t="str">
        <f>'Gruppe B'!AB2</f>
        <v>]</v>
      </c>
      <c r="Y11" s="8"/>
      <c r="Z11" s="8"/>
      <c r="AA11" s="8"/>
      <c r="AC11" s="5"/>
      <c r="AD11" s="57">
        <f>'Gruppe B'!AT6</f>
        <v>0</v>
      </c>
      <c r="AE11" s="57">
        <f>'Gruppe B'!AU6</f>
        <v>0</v>
      </c>
      <c r="AF11" s="5" t="str">
        <f>'Gruppe B'!AV6</f>
        <v>Sp</v>
      </c>
      <c r="AG11" s="53" t="str">
        <f>'Gruppe B'!AW6</f>
        <v>S</v>
      </c>
      <c r="AH11" s="53" t="str">
        <f>'Gruppe B'!AX6</f>
        <v>U</v>
      </c>
      <c r="AI11" s="53" t="str">
        <f>'Gruppe B'!AY6</f>
        <v>N</v>
      </c>
      <c r="AJ11" s="47"/>
      <c r="AK11" s="33" t="str">
        <f>'Gruppe B'!BA6</f>
        <v>Sätze</v>
      </c>
      <c r="AL11" s="33"/>
      <c r="AM11" s="34"/>
      <c r="AN11" s="29"/>
      <c r="AO11" s="30" t="str">
        <f>'Gruppe B'!BE6</f>
        <v>Bälle</v>
      </c>
      <c r="AP11" s="30"/>
      <c r="AQ11" s="58">
        <f>'Gruppe B'!BG6</f>
        <v>0</v>
      </c>
      <c r="AR11" s="17" t="str">
        <f>'Gruppe B'!BH6</f>
        <v>Pkt.</v>
      </c>
    </row>
    <row r="12" spans="1:75" s="20" customFormat="1" ht="18.75" customHeight="1">
      <c r="A12" s="153">
        <v>1</v>
      </c>
      <c r="B12" s="152">
        <v>0.3958333333333333</v>
      </c>
      <c r="C12" s="153">
        <v>3</v>
      </c>
      <c r="D12" s="150" t="s">
        <v>141</v>
      </c>
      <c r="E12" s="155" t="str">
        <f>'Gruppe B'!E3</f>
        <v>BG BRG Borg St. Johann</v>
      </c>
      <c r="F12" s="153" t="str">
        <f>'Gruppe B'!F3</f>
        <v>:</v>
      </c>
      <c r="G12" s="155" t="str">
        <f>'Gruppe B'!G3</f>
        <v>NSMS Faistenau 2</v>
      </c>
      <c r="H12" s="156">
        <f>'Gruppe B'!H3</f>
        <v>2</v>
      </c>
      <c r="I12" s="156" t="str">
        <f>'Gruppe B'!I3</f>
        <v>/</v>
      </c>
      <c r="J12" s="156">
        <f>'Gruppe B'!J3</f>
        <v>0</v>
      </c>
      <c r="K12" s="153" t="str">
        <f>'Gruppe B'!K3</f>
        <v>(</v>
      </c>
      <c r="L12" s="157">
        <f>'Gruppe B'!L3</f>
        <v>22</v>
      </c>
      <c r="M12" s="153" t="str">
        <f>'Gruppe B'!M3</f>
        <v>:</v>
      </c>
      <c r="N12" s="158">
        <f>'Gruppe B'!N3</f>
        <v>7</v>
      </c>
      <c r="O12" s="155" t="str">
        <f>'Gruppe B'!O3</f>
        <v>)</v>
      </c>
      <c r="P12" s="153" t="str">
        <f>'Gruppe B'!P3</f>
        <v>[</v>
      </c>
      <c r="Q12" s="159">
        <v>11</v>
      </c>
      <c r="R12" s="156" t="str">
        <f>'Gruppe B'!R3</f>
        <v>:</v>
      </c>
      <c r="S12" s="159">
        <v>4</v>
      </c>
      <c r="T12" s="153" t="str">
        <f>'Gruppe B'!T3</f>
        <v>,</v>
      </c>
      <c r="U12" s="159">
        <v>11</v>
      </c>
      <c r="V12" s="156" t="str">
        <f>'Gruppe B'!V3</f>
        <v>:</v>
      </c>
      <c r="W12" s="159">
        <v>3</v>
      </c>
      <c r="X12" s="153" t="str">
        <f>'Gruppe B'!AB3</f>
        <v>]</v>
      </c>
      <c r="Y12" s="5"/>
      <c r="Z12" s="17"/>
      <c r="AA12" s="5"/>
      <c r="AB12" s="51"/>
      <c r="AC12" s="5"/>
      <c r="AD12" s="57">
        <f>'Gruppe B'!AT7</f>
        <v>0</v>
      </c>
      <c r="AE12" s="57">
        <f>'Gruppe B'!AU7</f>
        <v>0</v>
      </c>
      <c r="AF12" s="5"/>
      <c r="AG12" s="53"/>
      <c r="AH12" s="53"/>
      <c r="AI12" s="53"/>
      <c r="AJ12" s="35" t="str">
        <f>'Gruppe B'!AZ7</f>
        <v>+</v>
      </c>
      <c r="AK12" s="36">
        <f>'Gruppe B'!BA7</f>
        <v>0</v>
      </c>
      <c r="AL12" s="36" t="str">
        <f>'Gruppe B'!BB7</f>
        <v>-</v>
      </c>
      <c r="AM12" s="59" t="str">
        <f>'Gruppe B'!BC7</f>
        <v>Diff.</v>
      </c>
      <c r="AN12" s="35" t="str">
        <f>'Gruppe B'!BD7</f>
        <v>+</v>
      </c>
      <c r="AO12" s="36">
        <f>'Gruppe B'!BE7</f>
        <v>0</v>
      </c>
      <c r="AP12" s="36" t="str">
        <f>'Gruppe B'!BF7</f>
        <v>-</v>
      </c>
      <c r="AQ12" s="59" t="str">
        <f>'Gruppe B'!BG7</f>
        <v>Diff.</v>
      </c>
      <c r="AR12" s="17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</row>
    <row r="13" spans="1:75" s="20" customFormat="1" ht="18.75" customHeight="1">
      <c r="A13" s="153">
        <v>3</v>
      </c>
      <c r="B13" s="152">
        <v>0.4305555555555556</v>
      </c>
      <c r="C13" s="153">
        <v>2</v>
      </c>
      <c r="D13" s="150" t="s">
        <v>143</v>
      </c>
      <c r="E13" s="155" t="str">
        <f>'Gruppe B'!E4</f>
        <v>NMS Seekirchen</v>
      </c>
      <c r="F13" s="153" t="str">
        <f>'Gruppe B'!F4</f>
        <v>:</v>
      </c>
      <c r="G13" s="155" t="str">
        <f>'Gruppe B'!G4</f>
        <v>BG BRG Borg St. Johann</v>
      </c>
      <c r="H13" s="156">
        <f>'Gruppe B'!H4</f>
        <v>1</v>
      </c>
      <c r="I13" s="156" t="str">
        <f>'Gruppe B'!I4</f>
        <v>/</v>
      </c>
      <c r="J13" s="156">
        <f>'Gruppe B'!J4</f>
        <v>1</v>
      </c>
      <c r="K13" s="153" t="str">
        <f>'Gruppe B'!K4</f>
        <v>(</v>
      </c>
      <c r="L13" s="157">
        <f>'Gruppe B'!L4</f>
        <v>25</v>
      </c>
      <c r="M13" s="153" t="str">
        <f>'Gruppe B'!M4</f>
        <v>:</v>
      </c>
      <c r="N13" s="158">
        <f>'Gruppe B'!N4</f>
        <v>22</v>
      </c>
      <c r="O13" s="155" t="str">
        <f>'Gruppe B'!O4</f>
        <v>)</v>
      </c>
      <c r="P13" s="153" t="str">
        <f>'Gruppe B'!P4</f>
        <v>[</v>
      </c>
      <c r="Q13" s="159">
        <v>14</v>
      </c>
      <c r="R13" s="156" t="str">
        <f>'Gruppe B'!R4</f>
        <v>:</v>
      </c>
      <c r="S13" s="159">
        <v>15</v>
      </c>
      <c r="T13" s="153" t="str">
        <f>'Gruppe B'!T4</f>
        <v>,</v>
      </c>
      <c r="U13" s="159">
        <v>11</v>
      </c>
      <c r="V13" s="156" t="str">
        <f>'Gruppe B'!V4</f>
        <v>:</v>
      </c>
      <c r="W13" s="159">
        <v>7</v>
      </c>
      <c r="X13" s="153" t="str">
        <f>'Gruppe B'!AB4</f>
        <v>]</v>
      </c>
      <c r="Y13" s="5"/>
      <c r="Z13" s="17"/>
      <c r="AA13" s="5"/>
      <c r="AB13" s="51"/>
      <c r="AC13" s="5"/>
      <c r="AD13" s="60" t="str">
        <f>'Gruppe B'!AT8</f>
        <v>1.</v>
      </c>
      <c r="AE13" s="60" t="str">
        <f>'Gruppe B'!AU8</f>
        <v>NMS Seekirchen</v>
      </c>
      <c r="AF13" s="61">
        <f>'Gruppe B'!AV8</f>
        <v>3</v>
      </c>
      <c r="AG13" s="62">
        <f>'Gruppe B'!AW8</f>
        <v>2</v>
      </c>
      <c r="AH13" s="62">
        <f>'Gruppe B'!AX8</f>
        <v>1</v>
      </c>
      <c r="AI13" s="62">
        <f>'Gruppe B'!AY8</f>
        <v>0</v>
      </c>
      <c r="AJ13" s="60">
        <f>'Gruppe B'!AZ8</f>
        <v>5</v>
      </c>
      <c r="AK13" s="61" t="str">
        <f>'Gruppe B'!BA8</f>
        <v>/</v>
      </c>
      <c r="AL13" s="60">
        <f>'Gruppe B'!BB8</f>
        <v>1</v>
      </c>
      <c r="AM13" s="63">
        <f>'Gruppe B'!BC8</f>
        <v>4</v>
      </c>
      <c r="AN13" s="60">
        <f>'Gruppe B'!BD8</f>
        <v>69</v>
      </c>
      <c r="AO13" s="61" t="str">
        <f>'Gruppe B'!BE8</f>
        <v>:</v>
      </c>
      <c r="AP13" s="60">
        <f>'Gruppe B'!BF8</f>
        <v>33</v>
      </c>
      <c r="AQ13" s="63">
        <f>'Gruppe B'!BG8</f>
        <v>36</v>
      </c>
      <c r="AR13" s="64">
        <f>'Gruppe B'!BH8</f>
        <v>5</v>
      </c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</row>
    <row r="14" spans="1:75" s="20" customFormat="1" ht="18.75" customHeight="1">
      <c r="A14" s="153">
        <v>3</v>
      </c>
      <c r="B14" s="152">
        <v>0.4305555555555556</v>
      </c>
      <c r="C14" s="153">
        <v>3</v>
      </c>
      <c r="D14" s="150" t="s">
        <v>144</v>
      </c>
      <c r="E14" s="155" t="str">
        <f>'Gruppe B'!E5</f>
        <v>CD Gymnasium Salzburg 2</v>
      </c>
      <c r="F14" s="153" t="str">
        <f>'Gruppe B'!F5</f>
        <v>:</v>
      </c>
      <c r="G14" s="155" t="str">
        <f>'Gruppe B'!G5</f>
        <v>NSMS Faistenau 2</v>
      </c>
      <c r="H14" s="156">
        <f>'Gruppe B'!H5</f>
        <v>0</v>
      </c>
      <c r="I14" s="156" t="str">
        <f>'Gruppe B'!I5</f>
        <v>/</v>
      </c>
      <c r="J14" s="156">
        <f>'Gruppe B'!J5</f>
        <v>2</v>
      </c>
      <c r="K14" s="153" t="str">
        <f>'Gruppe B'!K5</f>
        <v>(</v>
      </c>
      <c r="L14" s="157">
        <f>'Gruppe B'!L5</f>
        <v>14</v>
      </c>
      <c r="M14" s="153" t="str">
        <f>'Gruppe B'!M5</f>
        <v>:</v>
      </c>
      <c r="N14" s="158">
        <f>'Gruppe B'!N5</f>
        <v>22</v>
      </c>
      <c r="O14" s="155" t="str">
        <f>'Gruppe B'!O5</f>
        <v>)</v>
      </c>
      <c r="P14" s="153" t="str">
        <f>'Gruppe B'!P5</f>
        <v>[</v>
      </c>
      <c r="Q14" s="159">
        <v>8</v>
      </c>
      <c r="R14" s="156" t="str">
        <f>'Gruppe B'!R5</f>
        <v>:</v>
      </c>
      <c r="S14" s="159">
        <v>11</v>
      </c>
      <c r="T14" s="153" t="str">
        <f>'Gruppe B'!T5</f>
        <v>,</v>
      </c>
      <c r="U14" s="159">
        <v>6</v>
      </c>
      <c r="V14" s="156" t="str">
        <f>'Gruppe B'!V5</f>
        <v>:</v>
      </c>
      <c r="W14" s="159">
        <v>11</v>
      </c>
      <c r="X14" s="153" t="str">
        <f>'Gruppe B'!AB5</f>
        <v>]</v>
      </c>
      <c r="Y14" s="5"/>
      <c r="Z14" s="17"/>
      <c r="AA14" s="5"/>
      <c r="AB14" s="51"/>
      <c r="AC14" s="5"/>
      <c r="AD14" s="60" t="str">
        <f>'Gruppe B'!AT9</f>
        <v>2.</v>
      </c>
      <c r="AE14" s="60" t="str">
        <f>'Gruppe B'!AU9</f>
        <v>BG BRG Borg St. Johann</v>
      </c>
      <c r="AF14" s="61">
        <f>'Gruppe B'!AV9</f>
        <v>3</v>
      </c>
      <c r="AG14" s="62">
        <f>'Gruppe B'!AW9</f>
        <v>2</v>
      </c>
      <c r="AH14" s="62">
        <f>'Gruppe B'!AX9</f>
        <v>1</v>
      </c>
      <c r="AI14" s="62">
        <f>'Gruppe B'!AY9</f>
        <v>0</v>
      </c>
      <c r="AJ14" s="60">
        <f>'Gruppe B'!AZ9</f>
        <v>5</v>
      </c>
      <c r="AK14" s="61" t="str">
        <f>'Gruppe B'!BA9</f>
        <v>/</v>
      </c>
      <c r="AL14" s="60">
        <f>'Gruppe B'!BB9</f>
        <v>1</v>
      </c>
      <c r="AM14" s="63">
        <f>'Gruppe B'!BC9</f>
        <v>4</v>
      </c>
      <c r="AN14" s="60">
        <f>'Gruppe B'!BD9</f>
        <v>66</v>
      </c>
      <c r="AO14" s="61" t="str">
        <f>'Gruppe B'!BE9</f>
        <v>:</v>
      </c>
      <c r="AP14" s="60">
        <f>'Gruppe B'!BF9</f>
        <v>39</v>
      </c>
      <c r="AQ14" s="63">
        <f>'Gruppe B'!BG9</f>
        <v>27</v>
      </c>
      <c r="AR14" s="64">
        <f>'Gruppe B'!BH9</f>
        <v>5</v>
      </c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</row>
    <row r="15" spans="1:45" s="20" customFormat="1" ht="18.75" customHeight="1">
      <c r="A15" s="153">
        <v>5</v>
      </c>
      <c r="B15" s="152">
        <v>0.46527777777777773</v>
      </c>
      <c r="C15" s="153">
        <v>2</v>
      </c>
      <c r="D15" s="150" t="s">
        <v>146</v>
      </c>
      <c r="E15" s="155" t="str">
        <f>'Gruppe B'!E6</f>
        <v>NMS Seekirchen</v>
      </c>
      <c r="F15" s="153" t="str">
        <f>'Gruppe B'!F6</f>
        <v>:</v>
      </c>
      <c r="G15" s="155" t="str">
        <f>'Gruppe B'!G6</f>
        <v>NSMS Faistenau 2</v>
      </c>
      <c r="H15" s="156">
        <f>'Gruppe B'!H6</f>
        <v>2</v>
      </c>
      <c r="I15" s="156" t="str">
        <f>'Gruppe B'!I6</f>
        <v>/</v>
      </c>
      <c r="J15" s="156">
        <f>'Gruppe B'!J6</f>
        <v>0</v>
      </c>
      <c r="K15" s="153" t="str">
        <f>'Gruppe B'!K6</f>
        <v>(</v>
      </c>
      <c r="L15" s="157">
        <f>'Gruppe B'!L6</f>
        <v>22</v>
      </c>
      <c r="M15" s="153" t="str">
        <f>'Gruppe B'!M6</f>
        <v>:</v>
      </c>
      <c r="N15" s="158">
        <f>'Gruppe B'!N6</f>
        <v>6</v>
      </c>
      <c r="O15" s="155" t="str">
        <f>'Gruppe B'!O6</f>
        <v>)</v>
      </c>
      <c r="P15" s="153" t="str">
        <f>'Gruppe B'!P6</f>
        <v>[</v>
      </c>
      <c r="Q15" s="159">
        <v>11</v>
      </c>
      <c r="R15" s="156" t="str">
        <f>'Gruppe B'!R6</f>
        <v>:</v>
      </c>
      <c r="S15" s="159">
        <v>3</v>
      </c>
      <c r="T15" s="153" t="str">
        <f>'Gruppe B'!T6</f>
        <v>,</v>
      </c>
      <c r="U15" s="159">
        <v>11</v>
      </c>
      <c r="V15" s="156" t="str">
        <f>'Gruppe B'!V6</f>
        <v>:</v>
      </c>
      <c r="W15" s="159">
        <v>3</v>
      </c>
      <c r="X15" s="153" t="str">
        <f>'Gruppe B'!AB6</f>
        <v>]</v>
      </c>
      <c r="Y15" s="5"/>
      <c r="Z15" s="17"/>
      <c r="AA15" s="5"/>
      <c r="AB15" s="51"/>
      <c r="AC15" s="5"/>
      <c r="AD15" s="60" t="str">
        <f>'Gruppe B'!AT10</f>
        <v>3.</v>
      </c>
      <c r="AE15" s="60" t="str">
        <f>'Gruppe B'!AU10</f>
        <v>NSMS Faistenau 2</v>
      </c>
      <c r="AF15" s="61">
        <f>'Gruppe B'!AV10</f>
        <v>3</v>
      </c>
      <c r="AG15" s="62">
        <f>'Gruppe B'!AW10</f>
        <v>1</v>
      </c>
      <c r="AH15" s="62">
        <f>'Gruppe B'!AX10</f>
        <v>0</v>
      </c>
      <c r="AI15" s="62">
        <f>'Gruppe B'!AY10</f>
        <v>2</v>
      </c>
      <c r="AJ15" s="60">
        <f>'Gruppe B'!AZ10</f>
        <v>2</v>
      </c>
      <c r="AK15" s="61" t="str">
        <f>'Gruppe B'!BA10</f>
        <v>/</v>
      </c>
      <c r="AL15" s="60">
        <f>'Gruppe B'!BB10</f>
        <v>4</v>
      </c>
      <c r="AM15" s="63">
        <f>'Gruppe B'!BC10</f>
        <v>-2</v>
      </c>
      <c r="AN15" s="60">
        <f>'Gruppe B'!BD10</f>
        <v>35</v>
      </c>
      <c r="AO15" s="61" t="str">
        <f>'Gruppe B'!BE10</f>
        <v>:</v>
      </c>
      <c r="AP15" s="60">
        <f>'Gruppe B'!BF10</f>
        <v>58</v>
      </c>
      <c r="AQ15" s="63">
        <f>'Gruppe B'!BG10</f>
        <v>-23</v>
      </c>
      <c r="AR15" s="64">
        <f>'Gruppe B'!BH10</f>
        <v>2</v>
      </c>
      <c r="AS15" s="51"/>
    </row>
    <row r="16" spans="1:45" s="20" customFormat="1" ht="18.75" customHeight="1">
      <c r="A16" s="153">
        <v>5</v>
      </c>
      <c r="B16" s="152">
        <v>0.46527777777777773</v>
      </c>
      <c r="C16" s="153">
        <v>3</v>
      </c>
      <c r="D16" s="150" t="s">
        <v>147</v>
      </c>
      <c r="E16" s="155" t="str">
        <f>'Gruppe B'!E7</f>
        <v>CD Gymnasium Salzburg 2</v>
      </c>
      <c r="F16" s="153" t="str">
        <f>'Gruppe B'!F7</f>
        <v>:</v>
      </c>
      <c r="G16" s="155" t="str">
        <f>'Gruppe B'!G7</f>
        <v>BG BRG Borg St. Johann</v>
      </c>
      <c r="H16" s="156">
        <f>'Gruppe B'!H7</f>
        <v>0</v>
      </c>
      <c r="I16" s="156" t="str">
        <f>'Gruppe B'!I7</f>
        <v>/</v>
      </c>
      <c r="J16" s="156">
        <f>'Gruppe B'!J7</f>
        <v>2</v>
      </c>
      <c r="K16" s="153" t="str">
        <f>'Gruppe B'!K7</f>
        <v>(</v>
      </c>
      <c r="L16" s="157">
        <f>'Gruppe B'!L7</f>
        <v>7</v>
      </c>
      <c r="M16" s="153" t="str">
        <f>'Gruppe B'!M7</f>
        <v>:</v>
      </c>
      <c r="N16" s="158">
        <f>'Gruppe B'!N7</f>
        <v>22</v>
      </c>
      <c r="O16" s="155" t="str">
        <f>'Gruppe B'!O7</f>
        <v>)</v>
      </c>
      <c r="P16" s="153" t="str">
        <f>'Gruppe B'!P7</f>
        <v>[</v>
      </c>
      <c r="Q16" s="159">
        <v>2</v>
      </c>
      <c r="R16" s="156" t="str">
        <f>'Gruppe B'!R7</f>
        <v>:</v>
      </c>
      <c r="S16" s="159">
        <v>11</v>
      </c>
      <c r="T16" s="153" t="str">
        <f>'Gruppe B'!T7</f>
        <v>,</v>
      </c>
      <c r="U16" s="159">
        <v>5</v>
      </c>
      <c r="V16" s="156" t="str">
        <f>'Gruppe B'!V7</f>
        <v>:</v>
      </c>
      <c r="W16" s="159">
        <v>11</v>
      </c>
      <c r="X16" s="153" t="str">
        <f>'Gruppe B'!AB7</f>
        <v>]</v>
      </c>
      <c r="Y16" s="5"/>
      <c r="Z16" s="17"/>
      <c r="AA16" s="5"/>
      <c r="AB16" s="51"/>
      <c r="AC16" s="5"/>
      <c r="AD16" s="60" t="str">
        <f>'Gruppe B'!AT11</f>
        <v>4.</v>
      </c>
      <c r="AE16" s="60" t="str">
        <f>'Gruppe B'!AU11</f>
        <v>CD Gymnasium Salzburg 2</v>
      </c>
      <c r="AF16" s="61">
        <f>'Gruppe B'!AV11</f>
        <v>3</v>
      </c>
      <c r="AG16" s="62">
        <f>'Gruppe B'!AW11</f>
        <v>0</v>
      </c>
      <c r="AH16" s="62">
        <f>'Gruppe B'!AX11</f>
        <v>0</v>
      </c>
      <c r="AI16" s="62">
        <f>'Gruppe B'!AY11</f>
        <v>3</v>
      </c>
      <c r="AJ16" s="60">
        <f>'Gruppe B'!AZ11</f>
        <v>0</v>
      </c>
      <c r="AK16" s="61" t="str">
        <f>'Gruppe B'!BA11</f>
        <v>/</v>
      </c>
      <c r="AL16" s="60">
        <f>'Gruppe B'!BB11</f>
        <v>6</v>
      </c>
      <c r="AM16" s="63">
        <f>'Gruppe B'!BC11</f>
        <v>-6</v>
      </c>
      <c r="AN16" s="60">
        <f>'Gruppe B'!BD11</f>
        <v>26</v>
      </c>
      <c r="AO16" s="61" t="str">
        <f>'Gruppe B'!BE11</f>
        <v>:</v>
      </c>
      <c r="AP16" s="60">
        <f>'Gruppe B'!BF11</f>
        <v>66</v>
      </c>
      <c r="AQ16" s="63">
        <f>'Gruppe B'!BG11</f>
        <v>-40</v>
      </c>
      <c r="AR16" s="64">
        <f>'Gruppe B'!BH11</f>
        <v>0</v>
      </c>
      <c r="AS16" s="51"/>
    </row>
    <row r="17" spans="1:45" s="20" customFormat="1" ht="18.75" customHeight="1">
      <c r="A17" s="153"/>
      <c r="B17" s="153"/>
      <c r="C17" s="153"/>
      <c r="D17" s="160" t="s">
        <v>7</v>
      </c>
      <c r="E17" s="161"/>
      <c r="F17" s="156"/>
      <c r="G17" s="161"/>
      <c r="H17" s="162"/>
      <c r="I17" s="163" t="s">
        <v>3</v>
      </c>
      <c r="J17" s="164"/>
      <c r="K17" s="164"/>
      <c r="L17" s="162"/>
      <c r="M17" s="163" t="s">
        <v>4</v>
      </c>
      <c r="N17" s="164"/>
      <c r="O17" s="164"/>
      <c r="P17" s="163"/>
      <c r="Q17" s="162"/>
      <c r="R17" s="163" t="s">
        <v>5</v>
      </c>
      <c r="S17" s="164"/>
      <c r="T17" s="163"/>
      <c r="U17" s="162"/>
      <c r="V17" s="163" t="s">
        <v>6</v>
      </c>
      <c r="W17" s="164"/>
      <c r="X17" s="153"/>
      <c r="Y17" s="5"/>
      <c r="Z17" s="17"/>
      <c r="AA17" s="5"/>
      <c r="AB17" s="51"/>
      <c r="AC17" s="5"/>
      <c r="AS17" s="51"/>
    </row>
    <row r="18" spans="1:44" s="20" customFormat="1" ht="18.75" customHeight="1">
      <c r="A18" s="153">
        <v>2</v>
      </c>
      <c r="B18" s="152">
        <v>0.4131944444444444</v>
      </c>
      <c r="C18" s="153">
        <v>2</v>
      </c>
      <c r="D18" s="150" t="s">
        <v>142</v>
      </c>
      <c r="E18" s="155" t="str">
        <f>'Gruppe  C'!E2</f>
        <v>BG Seekirchen</v>
      </c>
      <c r="F18" s="153" t="str">
        <f>'Gruppe  C'!F2</f>
        <v>:</v>
      </c>
      <c r="G18" s="155" t="str">
        <f>'Gruppe  C'!G2</f>
        <v>CD Gymnasium Salzburg 1</v>
      </c>
      <c r="H18" s="156">
        <f>'Gruppe  C'!H2</f>
        <v>2</v>
      </c>
      <c r="I18" s="156" t="str">
        <f>'Gruppe  C'!I2</f>
        <v>/</v>
      </c>
      <c r="J18" s="156">
        <f>'Gruppe  C'!J2</f>
        <v>0</v>
      </c>
      <c r="K18" s="153" t="str">
        <f>'Gruppe  C'!K2</f>
        <v>(</v>
      </c>
      <c r="L18" s="157">
        <f>'Gruppe  C'!L2</f>
        <v>22</v>
      </c>
      <c r="M18" s="153" t="str">
        <f>'Gruppe  C'!M2</f>
        <v>:</v>
      </c>
      <c r="N18" s="158">
        <f>'Gruppe  C'!N2</f>
        <v>12</v>
      </c>
      <c r="O18" s="155" t="str">
        <f>'Gruppe  C'!O2</f>
        <v>)</v>
      </c>
      <c r="P18" s="153" t="str">
        <f>'Gruppe  C'!P2</f>
        <v>[</v>
      </c>
      <c r="Q18" s="159">
        <v>11</v>
      </c>
      <c r="R18" s="156" t="str">
        <f>'Gruppe  C'!R2</f>
        <v>:</v>
      </c>
      <c r="S18" s="159">
        <v>7</v>
      </c>
      <c r="T18" s="153" t="str">
        <f>'Gruppe  C'!T2</f>
        <v>,</v>
      </c>
      <c r="U18" s="159">
        <v>11</v>
      </c>
      <c r="V18" s="156" t="str">
        <f>'Gruppe  C'!V2</f>
        <v>:</v>
      </c>
      <c r="W18" s="159">
        <v>5</v>
      </c>
      <c r="X18" s="153" t="str">
        <f>'Gruppe B'!AB2</f>
        <v>]</v>
      </c>
      <c r="Y18" s="5"/>
      <c r="Z18" s="17"/>
      <c r="AA18" s="5"/>
      <c r="AB18" s="51"/>
      <c r="AC18" s="5"/>
      <c r="AD18" s="54" t="s">
        <v>138</v>
      </c>
      <c r="AE18" s="11"/>
      <c r="AF18" s="5"/>
      <c r="AG18" s="53"/>
      <c r="AH18" s="53"/>
      <c r="AI18" s="53"/>
      <c r="AJ18" s="5"/>
      <c r="AK18" s="5"/>
      <c r="AL18" s="5"/>
      <c r="AO18" s="5"/>
      <c r="AR18" s="17"/>
    </row>
    <row r="19" spans="1:44" s="20" customFormat="1" ht="18.75" customHeight="1">
      <c r="A19" s="153">
        <v>4</v>
      </c>
      <c r="B19" s="152">
        <v>0.4479166666666667</v>
      </c>
      <c r="C19" s="153">
        <v>2</v>
      </c>
      <c r="D19" s="150" t="s">
        <v>145</v>
      </c>
      <c r="E19" s="155" t="str">
        <f>'Gruppe  C'!E3</f>
        <v>BG Seekirchen</v>
      </c>
      <c r="F19" s="153" t="str">
        <f>'Gruppe  C'!F3</f>
        <v>:</v>
      </c>
      <c r="G19" s="155" t="str">
        <f>'Gruppe  C'!G3</f>
        <v>NSMS Faistenau 1</v>
      </c>
      <c r="H19" s="156">
        <f>'Gruppe  C'!H3</f>
        <v>2</v>
      </c>
      <c r="I19" s="156" t="str">
        <f>'Gruppe  C'!I3</f>
        <v>/</v>
      </c>
      <c r="J19" s="156">
        <f>'Gruppe  C'!J3</f>
        <v>0</v>
      </c>
      <c r="K19" s="153" t="str">
        <f>'Gruppe  C'!K3</f>
        <v>(</v>
      </c>
      <c r="L19" s="157">
        <f>'Gruppe  C'!L3</f>
        <v>22</v>
      </c>
      <c r="M19" s="153" t="str">
        <f>'Gruppe  C'!M3</f>
        <v>:</v>
      </c>
      <c r="N19" s="158">
        <f>'Gruppe  C'!N3</f>
        <v>11</v>
      </c>
      <c r="O19" s="155" t="str">
        <f>'Gruppe  C'!O3</f>
        <v>)</v>
      </c>
      <c r="P19" s="153" t="str">
        <f>'Gruppe  C'!P4</f>
        <v>[</v>
      </c>
      <c r="Q19" s="159">
        <v>11</v>
      </c>
      <c r="R19" s="156" t="str">
        <f>'Gruppe  C'!R4</f>
        <v>:</v>
      </c>
      <c r="S19" s="159">
        <v>4</v>
      </c>
      <c r="T19" s="153" t="str">
        <f>'Gruppe  C'!T4</f>
        <v>,</v>
      </c>
      <c r="U19" s="159">
        <v>11</v>
      </c>
      <c r="V19" s="156" t="str">
        <f>'Gruppe  C'!V3</f>
        <v>:</v>
      </c>
      <c r="W19" s="159">
        <v>7</v>
      </c>
      <c r="X19" s="153" t="str">
        <f>'Gruppe  C'!AB2</f>
        <v>]</v>
      </c>
      <c r="Y19" s="5"/>
      <c r="Z19" s="17"/>
      <c r="AA19" s="5"/>
      <c r="AB19" s="5"/>
      <c r="AC19" s="5"/>
      <c r="AD19" s="60" t="str">
        <f>'Gruppe  C'!AT8</f>
        <v>1.</v>
      </c>
      <c r="AE19" s="60" t="str">
        <f>'Gruppe  C'!AU8</f>
        <v>BG Seekirchen</v>
      </c>
      <c r="AF19" s="61">
        <f>'Gruppe  C'!AV8</f>
        <v>2</v>
      </c>
      <c r="AG19" s="62">
        <f>'Gruppe  C'!AW8</f>
        <v>2</v>
      </c>
      <c r="AH19" s="62">
        <f>'Gruppe  C'!AX8</f>
        <v>0</v>
      </c>
      <c r="AI19" s="62">
        <f>'Gruppe  C'!AY8</f>
        <v>0</v>
      </c>
      <c r="AJ19" s="60">
        <f>'Gruppe  C'!AZ8</f>
        <v>4</v>
      </c>
      <c r="AK19" s="61" t="str">
        <f>'Gruppe  C'!BA8</f>
        <v>/</v>
      </c>
      <c r="AL19" s="60">
        <f>'Gruppe  C'!BB8</f>
        <v>0</v>
      </c>
      <c r="AM19" s="63">
        <f>'Gruppe  C'!BC8</f>
        <v>4</v>
      </c>
      <c r="AN19" s="60">
        <f>'Gruppe  C'!BD8</f>
        <v>44</v>
      </c>
      <c r="AO19" s="61" t="str">
        <f>'Gruppe  C'!BE8</f>
        <v>:</v>
      </c>
      <c r="AP19" s="60">
        <f>'Gruppe  C'!BF8</f>
        <v>23</v>
      </c>
      <c r="AQ19" s="63">
        <f>'Gruppe  C'!BG8</f>
        <v>21</v>
      </c>
      <c r="AR19" s="64">
        <f>'Gruppe  C'!BH8</f>
        <v>4</v>
      </c>
    </row>
    <row r="20" spans="1:44" s="20" customFormat="1" ht="18.75" customHeight="1">
      <c r="A20" s="153">
        <v>6</v>
      </c>
      <c r="B20" s="152">
        <v>0.4826388888888889</v>
      </c>
      <c r="C20" s="153">
        <v>2</v>
      </c>
      <c r="D20" s="150" t="s">
        <v>148</v>
      </c>
      <c r="E20" s="155" t="str">
        <f>'Gruppe  C'!E4</f>
        <v>CD Gymnasium Salzburg 1</v>
      </c>
      <c r="F20" s="153" t="str">
        <f>'Gruppe  C'!F4</f>
        <v>:</v>
      </c>
      <c r="G20" s="155" t="str">
        <f>'Gruppe  C'!G4</f>
        <v>NSMS Faistenau 1</v>
      </c>
      <c r="H20" s="156">
        <f>'Gruppe  C'!H4</f>
        <v>1</v>
      </c>
      <c r="I20" s="156" t="str">
        <f>'Gruppe  C'!I4</f>
        <v>/</v>
      </c>
      <c r="J20" s="156">
        <f>'Gruppe  C'!J4</f>
        <v>1</v>
      </c>
      <c r="K20" s="153" t="str">
        <f>'Gruppe  C'!K4</f>
        <v>(</v>
      </c>
      <c r="L20" s="157">
        <f>'Gruppe  C'!L4</f>
        <v>21</v>
      </c>
      <c r="M20" s="153" t="str">
        <f>'Gruppe  C'!M4</f>
        <v>:</v>
      </c>
      <c r="N20" s="158">
        <f>'Gruppe  C'!N4</f>
        <v>22</v>
      </c>
      <c r="O20" s="155" t="str">
        <f>'Gruppe  C'!O4</f>
        <v>)</v>
      </c>
      <c r="P20" s="165" t="s">
        <v>15</v>
      </c>
      <c r="Q20" s="159">
        <v>13</v>
      </c>
      <c r="R20" s="156" t="s">
        <v>11</v>
      </c>
      <c r="S20" s="159">
        <v>11</v>
      </c>
      <c r="T20" s="153" t="s">
        <v>16</v>
      </c>
      <c r="U20" s="159">
        <v>8</v>
      </c>
      <c r="V20" s="156">
        <v>11</v>
      </c>
      <c r="W20" s="159">
        <v>11</v>
      </c>
      <c r="X20" s="153" t="str">
        <f>'Gruppe B'!AB7</f>
        <v>]</v>
      </c>
      <c r="Y20" s="5"/>
      <c r="Z20" s="17"/>
      <c r="AA20" s="5"/>
      <c r="AB20" s="51"/>
      <c r="AC20" s="5"/>
      <c r="AD20" s="60" t="str">
        <f>'Gruppe  C'!AT9</f>
        <v>2.</v>
      </c>
      <c r="AE20" s="60" t="str">
        <f>'Gruppe  C'!AU9</f>
        <v>NSMS Faistenau 1</v>
      </c>
      <c r="AF20" s="61">
        <f>'Gruppe  C'!AV9</f>
        <v>2</v>
      </c>
      <c r="AG20" s="62">
        <f>'Gruppe  C'!AW9</f>
        <v>0</v>
      </c>
      <c r="AH20" s="62">
        <f>'Gruppe  C'!AX9</f>
        <v>1</v>
      </c>
      <c r="AI20" s="62">
        <f>'Gruppe  C'!AY9</f>
        <v>1</v>
      </c>
      <c r="AJ20" s="60">
        <f>'Gruppe  C'!AZ9</f>
        <v>1</v>
      </c>
      <c r="AK20" s="61" t="str">
        <f>'Gruppe  C'!BA9</f>
        <v>/</v>
      </c>
      <c r="AL20" s="60">
        <f>'Gruppe  C'!BB9</f>
        <v>3</v>
      </c>
      <c r="AM20" s="63">
        <f>'Gruppe  C'!BC9</f>
        <v>-2</v>
      </c>
      <c r="AN20" s="60">
        <f>'Gruppe  C'!BD9</f>
        <v>33</v>
      </c>
      <c r="AO20" s="61" t="str">
        <f>'Gruppe  C'!BE9</f>
        <v>:</v>
      </c>
      <c r="AP20" s="60">
        <f>'Gruppe  C'!BF9</f>
        <v>43</v>
      </c>
      <c r="AQ20" s="63">
        <f>'Gruppe  C'!BG9</f>
        <v>-10</v>
      </c>
      <c r="AR20" s="64">
        <f>'Gruppe  C'!BH9</f>
        <v>1</v>
      </c>
    </row>
    <row r="21" spans="1:44" s="20" customFormat="1" ht="18.75" customHeight="1">
      <c r="A21" s="153"/>
      <c r="B21" s="154"/>
      <c r="C21" s="154"/>
      <c r="D21" s="10"/>
      <c r="E21" s="11"/>
      <c r="F21" s="5"/>
      <c r="G21" s="11"/>
      <c r="H21" s="17"/>
      <c r="I21" s="17"/>
      <c r="J21" s="17"/>
      <c r="K21" s="5"/>
      <c r="L21" s="55"/>
      <c r="M21" s="5"/>
      <c r="N21" s="56"/>
      <c r="O21" s="11"/>
      <c r="P21" s="5"/>
      <c r="Q21" s="5"/>
      <c r="R21" s="17"/>
      <c r="S21" s="5"/>
      <c r="T21" s="5"/>
      <c r="U21" s="5"/>
      <c r="V21" s="17"/>
      <c r="W21" s="5"/>
      <c r="X21" s="5"/>
      <c r="Y21" s="5"/>
      <c r="Z21" s="17"/>
      <c r="AA21" s="5"/>
      <c r="AB21" s="51"/>
      <c r="AC21" s="5"/>
      <c r="AD21" s="60" t="str">
        <f>'Gruppe  C'!AT10</f>
        <v>3.</v>
      </c>
      <c r="AE21" s="60" t="str">
        <f>'Gruppe  C'!AU10</f>
        <v>CD Gymnasium Salzburg 1</v>
      </c>
      <c r="AF21" s="61">
        <f>'Gruppe  C'!AV10</f>
        <v>2</v>
      </c>
      <c r="AG21" s="62">
        <f>'Gruppe  C'!AW10</f>
        <v>0</v>
      </c>
      <c r="AH21" s="62">
        <f>'Gruppe  C'!AX10</f>
        <v>1</v>
      </c>
      <c r="AI21" s="62">
        <f>'Gruppe  C'!AY10</f>
        <v>1</v>
      </c>
      <c r="AJ21" s="60">
        <f>'Gruppe  C'!AZ10</f>
        <v>1</v>
      </c>
      <c r="AK21" s="61" t="str">
        <f>'Gruppe  C'!BA10</f>
        <v>/</v>
      </c>
      <c r="AL21" s="60">
        <f>'Gruppe  C'!BB10</f>
        <v>3</v>
      </c>
      <c r="AM21" s="63">
        <f>'Gruppe  C'!BC10</f>
        <v>-2</v>
      </c>
      <c r="AN21" s="60">
        <f>'Gruppe  C'!BD10</f>
        <v>33</v>
      </c>
      <c r="AO21" s="61" t="str">
        <f>'Gruppe  C'!BE10</f>
        <v>:</v>
      </c>
      <c r="AP21" s="60">
        <f>'Gruppe  C'!BF10</f>
        <v>44</v>
      </c>
      <c r="AQ21" s="63">
        <f>'Gruppe  C'!BG10</f>
        <v>-11</v>
      </c>
      <c r="AR21" s="64">
        <f>'Gruppe  C'!BH10</f>
        <v>1</v>
      </c>
    </row>
    <row r="22" spans="1:29" s="20" customFormat="1" ht="18.75" customHeight="1">
      <c r="A22" s="153"/>
      <c r="B22" s="153"/>
      <c r="C22" s="153"/>
      <c r="D22" s="50" t="s">
        <v>8</v>
      </c>
      <c r="E22" s="11"/>
      <c r="F22" s="5"/>
      <c r="G22" s="11"/>
      <c r="H22" s="17"/>
      <c r="I22" s="17"/>
      <c r="J22" s="17"/>
      <c r="K22" s="5"/>
      <c r="L22" s="55"/>
      <c r="M22" s="5"/>
      <c r="N22" s="56"/>
      <c r="O22" s="11"/>
      <c r="P22" s="5"/>
      <c r="Q22" s="5"/>
      <c r="R22" s="17"/>
      <c r="S22" s="5"/>
      <c r="T22" s="5"/>
      <c r="U22" s="5"/>
      <c r="V22" s="17"/>
      <c r="W22" s="5"/>
      <c r="X22" s="5"/>
      <c r="Y22" s="5"/>
      <c r="Z22" s="17"/>
      <c r="AA22" s="5"/>
      <c r="AB22" s="51"/>
      <c r="AC22" s="5"/>
    </row>
    <row r="23" spans="1:46" s="20" customFormat="1" ht="18.75" customHeight="1">
      <c r="A23" s="153"/>
      <c r="B23" s="153"/>
      <c r="C23" s="153"/>
      <c r="D23" s="65" t="s">
        <v>99</v>
      </c>
      <c r="E23" s="11"/>
      <c r="F23" s="5"/>
      <c r="G23" s="11"/>
      <c r="H23" s="17"/>
      <c r="I23" s="17"/>
      <c r="J23" s="17"/>
      <c r="K23" s="5"/>
      <c r="L23" s="55"/>
      <c r="M23" s="5"/>
      <c r="N23" s="56"/>
      <c r="O23" s="11"/>
      <c r="P23" s="5"/>
      <c r="Q23" s="5"/>
      <c r="R23" s="17"/>
      <c r="S23" s="5"/>
      <c r="T23" s="5"/>
      <c r="U23" s="5"/>
      <c r="V23" s="17"/>
      <c r="W23" s="5"/>
      <c r="X23" s="5"/>
      <c r="Y23" s="5"/>
      <c r="Z23" s="17"/>
      <c r="AA23" s="5"/>
      <c r="AB23" s="51"/>
      <c r="AC23" s="5"/>
      <c r="AT23" s="20" t="str">
        <f>IF(H24=J24,0,(IF(H24&lt;J24,E24,G24)))</f>
        <v>CD Gymnasium Salzburg 1</v>
      </c>
    </row>
    <row r="24" spans="1:46" s="20" customFormat="1" ht="18.75" customHeight="1">
      <c r="A24" s="153">
        <v>7</v>
      </c>
      <c r="B24" s="152">
        <v>0.5069444444444444</v>
      </c>
      <c r="C24" s="153">
        <v>2</v>
      </c>
      <c r="D24" s="150">
        <v>10</v>
      </c>
      <c r="E24" s="161" t="str">
        <f>AE14</f>
        <v>BG BRG Borg St. Johann</v>
      </c>
      <c r="F24" s="153" t="s">
        <v>11</v>
      </c>
      <c r="G24" s="161" t="str">
        <f>AE21</f>
        <v>CD Gymnasium Salzburg 1</v>
      </c>
      <c r="H24" s="166">
        <f>(IF(Q24&gt;S24,1,0))+(IF(U24&gt;W24,1,0))+(IF(Y24&gt;AA24,1,0))</f>
        <v>2</v>
      </c>
      <c r="I24" s="167" t="s">
        <v>12</v>
      </c>
      <c r="J24" s="166">
        <f>(IF(Q24&lt;S24,1,0))+(IF(U24&lt;W24,1,0))+(IF(Y24&lt;AA24,1,0))</f>
        <v>0</v>
      </c>
      <c r="K24" s="168" t="s">
        <v>13</v>
      </c>
      <c r="L24" s="169">
        <f>Q24+U24+Y24</f>
        <v>22</v>
      </c>
      <c r="M24" s="170" t="s">
        <v>11</v>
      </c>
      <c r="N24" s="171">
        <f>S24+W24+AA24</f>
        <v>8</v>
      </c>
      <c r="O24" s="155" t="s">
        <v>14</v>
      </c>
      <c r="P24" s="165" t="s">
        <v>15</v>
      </c>
      <c r="Q24" s="172">
        <v>11</v>
      </c>
      <c r="R24" s="173" t="s">
        <v>11</v>
      </c>
      <c r="S24" s="172">
        <v>4</v>
      </c>
      <c r="T24" s="165" t="s">
        <v>16</v>
      </c>
      <c r="U24" s="172">
        <v>11</v>
      </c>
      <c r="V24" s="173" t="s">
        <v>11</v>
      </c>
      <c r="W24" s="172">
        <v>4</v>
      </c>
      <c r="X24" s="165" t="s">
        <v>16</v>
      </c>
      <c r="Y24" s="172"/>
      <c r="Z24" s="173" t="s">
        <v>11</v>
      </c>
      <c r="AA24" s="172"/>
      <c r="AB24" s="174" t="s">
        <v>17</v>
      </c>
      <c r="AC24" s="5"/>
      <c r="AT24" s="20" t="str">
        <f>IF((AF13+AF14+AF15+AF16)=12,AE16,0)</f>
        <v>CD Gymnasium Salzburg 2</v>
      </c>
    </row>
    <row r="25" spans="1:46" s="20" customFormat="1" ht="18.75" customHeight="1">
      <c r="A25" s="153">
        <v>7</v>
      </c>
      <c r="B25" s="152">
        <v>0.5069444444444444</v>
      </c>
      <c r="C25" s="153">
        <v>3</v>
      </c>
      <c r="D25" s="150">
        <v>11</v>
      </c>
      <c r="E25" s="161" t="str">
        <f>AE15</f>
        <v>NSMS Faistenau 2</v>
      </c>
      <c r="F25" s="153" t="s">
        <v>11</v>
      </c>
      <c r="G25" s="161" t="str">
        <f>AE20</f>
        <v>NSMS Faistenau 1</v>
      </c>
      <c r="H25" s="166">
        <f>(IF(Q25&gt;S25,1,0))+(IF(U25&gt;W25,1,0))+(IF(Y25&gt;AA25,1,0))</f>
        <v>2</v>
      </c>
      <c r="I25" s="167" t="s">
        <v>12</v>
      </c>
      <c r="J25" s="166">
        <f>(IF(Q25&lt;S25,1,0))+(IF(U25&lt;W25,1,0))+(IF(Y25&lt;AA25,1,0))</f>
        <v>1</v>
      </c>
      <c r="K25" s="168" t="s">
        <v>13</v>
      </c>
      <c r="L25" s="169">
        <f>Q25+U25+Y25</f>
        <v>32</v>
      </c>
      <c r="M25" s="170" t="s">
        <v>11</v>
      </c>
      <c r="N25" s="171">
        <f>S25+W25+AA25</f>
        <v>27</v>
      </c>
      <c r="O25" s="155" t="s">
        <v>14</v>
      </c>
      <c r="P25" s="165" t="s">
        <v>15</v>
      </c>
      <c r="Q25" s="172">
        <v>9</v>
      </c>
      <c r="R25" s="173" t="s">
        <v>11</v>
      </c>
      <c r="S25" s="172">
        <v>11</v>
      </c>
      <c r="T25" s="165" t="s">
        <v>16</v>
      </c>
      <c r="U25" s="172">
        <v>12</v>
      </c>
      <c r="V25" s="173" t="s">
        <v>11</v>
      </c>
      <c r="W25" s="172">
        <v>10</v>
      </c>
      <c r="X25" s="165" t="s">
        <v>16</v>
      </c>
      <c r="Y25" s="172">
        <v>11</v>
      </c>
      <c r="Z25" s="173" t="s">
        <v>11</v>
      </c>
      <c r="AA25" s="172">
        <v>6</v>
      </c>
      <c r="AB25" s="174" t="s">
        <v>17</v>
      </c>
      <c r="AC25" s="5"/>
      <c r="AT25" s="20" t="str">
        <f>IF(H25=J25,0,(IF(H25&lt;J25,E25,G25)))</f>
        <v>NSMS Faistenau 1</v>
      </c>
    </row>
    <row r="26" spans="1:44" s="20" customFormat="1" ht="18.75" customHeight="1">
      <c r="A26" s="153"/>
      <c r="B26" s="153"/>
      <c r="C26" s="153"/>
      <c r="D26" s="51"/>
      <c r="F26" s="17"/>
      <c r="H26" s="5"/>
      <c r="I26" s="5"/>
      <c r="J26" s="5"/>
      <c r="K26" s="9"/>
      <c r="L26" s="10"/>
      <c r="M26" s="5"/>
      <c r="N26" s="12"/>
      <c r="O26" s="11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/>
      <c r="AE26" s="67" t="s">
        <v>18</v>
      </c>
      <c r="AF26" s="68"/>
      <c r="AH26"/>
      <c r="AI26"/>
      <c r="AJ26"/>
      <c r="AK26"/>
      <c r="AL26"/>
      <c r="AM26"/>
      <c r="AN26"/>
      <c r="AO26"/>
      <c r="AP26"/>
      <c r="AQ26"/>
      <c r="AR26"/>
    </row>
    <row r="27" spans="1:44" s="20" customFormat="1" ht="18.75" customHeight="1">
      <c r="A27" s="153"/>
      <c r="B27" s="153"/>
      <c r="C27" s="153"/>
      <c r="D27" s="65" t="s">
        <v>79</v>
      </c>
      <c r="F27" s="17"/>
      <c r="H27" s="16"/>
      <c r="I27" s="16" t="s">
        <v>3</v>
      </c>
      <c r="J27" s="16"/>
      <c r="K27" s="16"/>
      <c r="L27" s="16"/>
      <c r="M27" s="16" t="s">
        <v>9</v>
      </c>
      <c r="N27" s="16"/>
      <c r="O27" s="16"/>
      <c r="P27" s="16"/>
      <c r="Q27" s="16"/>
      <c r="R27" s="16" t="s">
        <v>5</v>
      </c>
      <c r="S27" s="16"/>
      <c r="T27" s="16"/>
      <c r="U27" s="16"/>
      <c r="V27" s="16" t="s">
        <v>6</v>
      </c>
      <c r="W27" s="16"/>
      <c r="X27" s="16"/>
      <c r="Y27" s="16"/>
      <c r="Z27" s="16" t="s">
        <v>10</v>
      </c>
      <c r="AA27" s="16"/>
      <c r="AB27" s="5"/>
      <c r="AC27" s="5"/>
      <c r="AD27" s="66"/>
      <c r="AE27" s="69"/>
      <c r="AF27" s="70" t="s">
        <v>20</v>
      </c>
      <c r="AG27" s="69" t="str">
        <f>IF(H40=J40,0,(IF(H40&gt;J40,E40,G40)))</f>
        <v>NMS Seekirchen</v>
      </c>
      <c r="AH27" s="44"/>
      <c r="AI27" s="44"/>
      <c r="AJ27" s="2"/>
      <c r="AK27" s="2"/>
      <c r="AL27" s="2"/>
      <c r="AM27" s="3"/>
      <c r="AN27" s="3"/>
      <c r="AO27" s="2"/>
      <c r="AP27" s="3"/>
      <c r="AQ27" s="3"/>
      <c r="AR27" s="19"/>
    </row>
    <row r="28" spans="1:44" s="20" customFormat="1" ht="18.75" customHeight="1">
      <c r="A28" s="153">
        <v>9</v>
      </c>
      <c r="B28" s="152">
        <v>0.5555555555555556</v>
      </c>
      <c r="C28" s="153" t="s">
        <v>155</v>
      </c>
      <c r="D28" s="150">
        <v>12</v>
      </c>
      <c r="E28" s="155" t="str">
        <f>'Plätze 5-7'!E2</f>
        <v>CD Gymnasium Salzburg 1</v>
      </c>
      <c r="F28" s="155" t="str">
        <f>'Plätze 5-7'!F2</f>
        <v>:</v>
      </c>
      <c r="G28" s="155" t="str">
        <f>'Plätze 5-7'!G2</f>
        <v>CD Gymnasium Salzburg 2</v>
      </c>
      <c r="H28" s="166">
        <f>'Plätze 5-7'!H2</f>
        <v>2</v>
      </c>
      <c r="I28" s="166" t="str">
        <f>'Plätze 5-7'!I2</f>
        <v>/</v>
      </c>
      <c r="J28" s="166">
        <f>'Plätze 5-7'!J2</f>
        <v>0</v>
      </c>
      <c r="K28" s="174" t="str">
        <f>'Plätze 5-7'!K2</f>
        <v>(</v>
      </c>
      <c r="L28" s="174">
        <f>'Plätze 5-7'!L2</f>
        <v>22</v>
      </c>
      <c r="M28" s="174" t="str">
        <f>'Plätze 5-7'!M2</f>
        <v>:</v>
      </c>
      <c r="N28" s="174">
        <f>'Plätze 5-7'!N2</f>
        <v>13</v>
      </c>
      <c r="O28" s="155" t="s">
        <v>14</v>
      </c>
      <c r="P28" s="165" t="s">
        <v>15</v>
      </c>
      <c r="Q28" s="172">
        <v>11</v>
      </c>
      <c r="R28" s="173" t="s">
        <v>11</v>
      </c>
      <c r="S28" s="172">
        <v>8</v>
      </c>
      <c r="T28" s="165" t="s">
        <v>16</v>
      </c>
      <c r="U28" s="172">
        <v>11</v>
      </c>
      <c r="V28" s="173" t="s">
        <v>11</v>
      </c>
      <c r="W28" s="172">
        <v>5</v>
      </c>
      <c r="X28" s="165" t="s">
        <v>16</v>
      </c>
      <c r="Y28" s="172"/>
      <c r="Z28" s="173" t="s">
        <v>11</v>
      </c>
      <c r="AA28" s="172"/>
      <c r="AB28" s="174" t="s">
        <v>17</v>
      </c>
      <c r="AC28" s="5"/>
      <c r="AD28" s="9"/>
      <c r="AE28" s="5"/>
      <c r="AF28" s="70" t="s">
        <v>21</v>
      </c>
      <c r="AG28" s="69" t="str">
        <f>IF(H40=J40,0,(IF(H40&lt;J40,E40,G40)))</f>
        <v>BG BRG Borg St. Johann</v>
      </c>
      <c r="AH28" s="53"/>
      <c r="AI28" s="53"/>
      <c r="AJ28" s="5"/>
      <c r="AK28" s="5"/>
      <c r="AL28" s="5"/>
      <c r="AM28" s="9"/>
      <c r="AN28" s="9"/>
      <c r="AO28" s="5"/>
      <c r="AP28" s="9"/>
      <c r="AQ28" s="9"/>
      <c r="AR28" s="17"/>
    </row>
    <row r="29" spans="1:44" s="20" customFormat="1" ht="18.75" customHeight="1">
      <c r="A29" s="153"/>
      <c r="B29" s="153"/>
      <c r="C29" s="153" t="s">
        <v>156</v>
      </c>
      <c r="D29" s="150">
        <v>15</v>
      </c>
      <c r="E29" s="155" t="str">
        <f>'Plätze 5-7'!E3</f>
        <v>CD Gymnasium Salzburg 1</v>
      </c>
      <c r="F29" s="155" t="str">
        <f>'Plätze 5-7'!F3</f>
        <v>:</v>
      </c>
      <c r="G29" s="155" t="str">
        <f>'Plätze 5-7'!G3</f>
        <v>NSMS Faistenau 1</v>
      </c>
      <c r="H29" s="166">
        <f>'Plätze 5-7'!H3</f>
        <v>1</v>
      </c>
      <c r="I29" s="166" t="str">
        <f>'Plätze 5-7'!I3</f>
        <v>/</v>
      </c>
      <c r="J29" s="166">
        <f>'Plätze 5-7'!J3</f>
        <v>1</v>
      </c>
      <c r="K29" s="174" t="str">
        <f>'Plätze 5-7'!K3</f>
        <v>(</v>
      </c>
      <c r="L29" s="174">
        <f>'Plätze 5-7'!L3</f>
        <v>21</v>
      </c>
      <c r="M29" s="174" t="str">
        <f>'Plätze 5-7'!M3</f>
        <v>:</v>
      </c>
      <c r="N29" s="174">
        <f>'Plätze 5-7'!N3</f>
        <v>22</v>
      </c>
      <c r="O29" s="155" t="s">
        <v>14</v>
      </c>
      <c r="P29" s="165" t="s">
        <v>15</v>
      </c>
      <c r="Q29" s="172">
        <v>13</v>
      </c>
      <c r="R29" s="173" t="s">
        <v>11</v>
      </c>
      <c r="S29" s="172">
        <v>11</v>
      </c>
      <c r="T29" s="165" t="s">
        <v>16</v>
      </c>
      <c r="U29" s="172">
        <v>8</v>
      </c>
      <c r="V29" s="173" t="s">
        <v>11</v>
      </c>
      <c r="W29" s="172">
        <v>11</v>
      </c>
      <c r="X29" s="165" t="s">
        <v>16</v>
      </c>
      <c r="Y29" s="172"/>
      <c r="Z29" s="173" t="s">
        <v>11</v>
      </c>
      <c r="AA29" s="172"/>
      <c r="AB29" s="174" t="s">
        <v>17</v>
      </c>
      <c r="AE29" s="5"/>
      <c r="AF29" s="70" t="s">
        <v>22</v>
      </c>
      <c r="AG29" s="69" t="str">
        <f>IF(H38=J38,0,(IF(H38&gt;J38,E38,G38)))</f>
        <v>NSMS Faistenau 2</v>
      </c>
      <c r="AH29" s="53"/>
      <c r="AI29" s="53"/>
      <c r="AJ29" s="5"/>
      <c r="AK29" s="5"/>
      <c r="AL29" s="5"/>
      <c r="AM29" s="9"/>
      <c r="AN29" s="9"/>
      <c r="AO29" s="5"/>
      <c r="AP29" s="9"/>
      <c r="AQ29" s="9"/>
      <c r="AR29" s="17"/>
    </row>
    <row r="30" spans="1:44" s="20" customFormat="1" ht="18.75" customHeight="1">
      <c r="A30" s="153">
        <v>10</v>
      </c>
      <c r="B30" s="152">
        <v>0.5625</v>
      </c>
      <c r="C30" s="153" t="s">
        <v>157</v>
      </c>
      <c r="D30" s="150">
        <v>17</v>
      </c>
      <c r="E30" s="155" t="str">
        <f>'Plätze 5-7'!E4</f>
        <v>CD Gymnasium Salzburg 2</v>
      </c>
      <c r="F30" s="155" t="str">
        <f>'Plätze 5-7'!F4</f>
        <v>:</v>
      </c>
      <c r="G30" s="155" t="str">
        <f>'Plätze 5-7'!G4</f>
        <v>NSMS Faistenau 1</v>
      </c>
      <c r="H30" s="166">
        <f>'Plätze 5-7'!H4</f>
        <v>0</v>
      </c>
      <c r="I30" s="166" t="str">
        <f>'Plätze 5-7'!I4</f>
        <v>/</v>
      </c>
      <c r="J30" s="166">
        <f>'Plätze 5-7'!J4</f>
        <v>2</v>
      </c>
      <c r="K30" s="174" t="str">
        <f>'Plätze 5-7'!K4</f>
        <v>(</v>
      </c>
      <c r="L30" s="174">
        <f>'Plätze 5-7'!L4</f>
        <v>9</v>
      </c>
      <c r="M30" s="174" t="str">
        <f>'Plätze 5-7'!M4</f>
        <v>:</v>
      </c>
      <c r="N30" s="174">
        <f>'Plätze 5-7'!N4</f>
        <v>22</v>
      </c>
      <c r="O30" s="155" t="s">
        <v>14</v>
      </c>
      <c r="P30" s="165" t="s">
        <v>15</v>
      </c>
      <c r="Q30" s="175">
        <v>6</v>
      </c>
      <c r="R30" s="173" t="s">
        <v>11</v>
      </c>
      <c r="S30" s="175">
        <v>11</v>
      </c>
      <c r="T30" s="165" t="s">
        <v>16</v>
      </c>
      <c r="U30" s="175">
        <v>3</v>
      </c>
      <c r="V30" s="173" t="s">
        <v>11</v>
      </c>
      <c r="W30" s="175">
        <v>11</v>
      </c>
      <c r="X30" s="165" t="s">
        <v>16</v>
      </c>
      <c r="Y30" s="175"/>
      <c r="Z30" s="173" t="s">
        <v>11</v>
      </c>
      <c r="AA30" s="175"/>
      <c r="AB30" s="174" t="s">
        <v>17</v>
      </c>
      <c r="AE30" s="5"/>
      <c r="AF30" s="60" t="s">
        <v>23</v>
      </c>
      <c r="AG30" s="71" t="str">
        <f>IF(H38=J38,0,(IF(H38&lt;J38,E38,G38)))</f>
        <v>BG Seekirchen</v>
      </c>
      <c r="AH30" s="53"/>
      <c r="AI30" s="53"/>
      <c r="AJ30" s="5"/>
      <c r="AK30" s="5"/>
      <c r="AL30" s="5"/>
      <c r="AO30" s="5"/>
      <c r="AR30" s="17"/>
    </row>
    <row r="31" spans="1:44" s="20" customFormat="1" ht="18.75" customHeight="1">
      <c r="A31" s="153"/>
      <c r="B31" s="153"/>
      <c r="C31" s="153"/>
      <c r="AE31" s="5"/>
      <c r="AF31" s="60" t="s">
        <v>24</v>
      </c>
      <c r="AG31" s="71" t="str">
        <f>'Plätze 5-7'!AU8</f>
        <v>NSMS Faistenau 1</v>
      </c>
      <c r="AH31" s="53"/>
      <c r="AI31" s="53"/>
      <c r="AJ31" s="5"/>
      <c r="AK31" s="5"/>
      <c r="AL31" s="5"/>
      <c r="AO31" s="5"/>
      <c r="AR31" s="17"/>
    </row>
    <row r="32" spans="1:44" s="20" customFormat="1" ht="18.75" customHeight="1">
      <c r="A32" s="153"/>
      <c r="B32" s="153"/>
      <c r="C32" s="153"/>
      <c r="D32" s="65" t="s">
        <v>19</v>
      </c>
      <c r="F32" s="17"/>
      <c r="H32" s="17"/>
      <c r="I32" s="17"/>
      <c r="J32" s="17"/>
      <c r="K32" s="9"/>
      <c r="L32" s="10"/>
      <c r="M32" s="5"/>
      <c r="N32" s="12"/>
      <c r="O32" s="11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E32" s="5"/>
      <c r="AF32" s="60" t="s">
        <v>25</v>
      </c>
      <c r="AG32" s="71" t="str">
        <f>'Plätze 5-7'!AU9</f>
        <v>CD Gymnasium Salzburg 1</v>
      </c>
      <c r="AH32" s="53"/>
      <c r="AI32" s="53"/>
      <c r="AJ32" s="5"/>
      <c r="AK32" s="5"/>
      <c r="AL32" s="5"/>
      <c r="AO32" s="5"/>
      <c r="AR32" s="17"/>
    </row>
    <row r="33" spans="1:44" s="20" customFormat="1" ht="18.75" customHeight="1">
      <c r="A33" s="153">
        <v>8</v>
      </c>
      <c r="B33" s="152">
        <v>0.53125</v>
      </c>
      <c r="C33" s="153">
        <v>2</v>
      </c>
      <c r="D33" s="150">
        <v>13</v>
      </c>
      <c r="E33" s="161" t="str">
        <f>AE13</f>
        <v>NMS Seekirchen</v>
      </c>
      <c r="F33" s="156" t="s">
        <v>11</v>
      </c>
      <c r="G33" s="161" t="str">
        <f>IF(H25=J25,0,(IF(H25&gt;J25,E25,G25)))</f>
        <v>NSMS Faistenau 2</v>
      </c>
      <c r="H33" s="166">
        <f>(IF(Q33&gt;S33,1,0))+(IF(U33&gt;W33,1,0))+(IF(Y33&gt;AA33,1,0))</f>
        <v>2</v>
      </c>
      <c r="I33" s="167" t="s">
        <v>12</v>
      </c>
      <c r="J33" s="166">
        <f>(IF(Q33&lt;S33,1,0))+(IF(U33&lt;W33,1,0))+(IF(Y33&lt;AA33,1,0))</f>
        <v>0</v>
      </c>
      <c r="K33" s="168" t="s">
        <v>13</v>
      </c>
      <c r="L33" s="169">
        <f>Q33+U33+Y33</f>
        <v>22</v>
      </c>
      <c r="M33" s="170" t="s">
        <v>11</v>
      </c>
      <c r="N33" s="171">
        <f>S33+W33+AA33</f>
        <v>7</v>
      </c>
      <c r="O33" s="155" t="s">
        <v>14</v>
      </c>
      <c r="P33" s="165" t="s">
        <v>15</v>
      </c>
      <c r="Q33" s="172">
        <v>11</v>
      </c>
      <c r="R33" s="173" t="s">
        <v>11</v>
      </c>
      <c r="S33" s="172">
        <v>2</v>
      </c>
      <c r="T33" s="165" t="s">
        <v>16</v>
      </c>
      <c r="U33" s="172">
        <v>11</v>
      </c>
      <c r="V33" s="173" t="s">
        <v>11</v>
      </c>
      <c r="W33" s="172">
        <v>5</v>
      </c>
      <c r="X33" s="165" t="s">
        <v>16</v>
      </c>
      <c r="Y33" s="172"/>
      <c r="Z33" s="173" t="s">
        <v>11</v>
      </c>
      <c r="AA33" s="172"/>
      <c r="AB33" s="174" t="s">
        <v>17</v>
      </c>
      <c r="AE33" s="5"/>
      <c r="AF33" s="60" t="s">
        <v>26</v>
      </c>
      <c r="AG33" s="71" t="str">
        <f>'Plätze 5-7'!AU10</f>
        <v>CD Gymnasium Salzburg 2</v>
      </c>
      <c r="AH33" s="53"/>
      <c r="AI33" s="53"/>
      <c r="AJ33" s="5"/>
      <c r="AK33" s="5"/>
      <c r="AL33" s="5"/>
      <c r="AO33" s="5"/>
      <c r="AR33" s="17"/>
    </row>
    <row r="34" spans="1:44" s="20" customFormat="1" ht="18.75" customHeight="1">
      <c r="A34" s="153">
        <v>8</v>
      </c>
      <c r="B34" s="152">
        <v>0.53125</v>
      </c>
      <c r="C34" s="153">
        <v>3</v>
      </c>
      <c r="D34" s="150">
        <v>14</v>
      </c>
      <c r="E34" s="161" t="str">
        <f>AE19</f>
        <v>BG Seekirchen</v>
      </c>
      <c r="F34" s="156" t="s">
        <v>11</v>
      </c>
      <c r="G34" s="161" t="str">
        <f>IF(H24=J24,0,(IF(H24&gt;J24,E24,G24)))</f>
        <v>BG BRG Borg St. Johann</v>
      </c>
      <c r="H34" s="166">
        <f>(IF(Q34&gt;S34,1,0))+(IF(U34&gt;W34,1,0))+(IF(Y34&gt;AA34,1,0))</f>
        <v>1</v>
      </c>
      <c r="I34" s="167" t="s">
        <v>12</v>
      </c>
      <c r="J34" s="166">
        <f>(IF(Q34&lt;S34,1,0))+(IF(U34&lt;W34,1,0))+(IF(Y34&lt;AA34,1,0))</f>
        <v>2</v>
      </c>
      <c r="K34" s="168" t="s">
        <v>13</v>
      </c>
      <c r="L34" s="169">
        <f>Q34+U34+Y34</f>
        <v>21</v>
      </c>
      <c r="M34" s="170" t="s">
        <v>11</v>
      </c>
      <c r="N34" s="171">
        <f>S34+W34+AA34</f>
        <v>31</v>
      </c>
      <c r="O34" s="155" t="s">
        <v>14</v>
      </c>
      <c r="P34" s="165" t="s">
        <v>15</v>
      </c>
      <c r="Q34" s="172">
        <v>11</v>
      </c>
      <c r="R34" s="173" t="s">
        <v>11</v>
      </c>
      <c r="S34" s="172">
        <v>9</v>
      </c>
      <c r="T34" s="165" t="s">
        <v>16</v>
      </c>
      <c r="U34" s="172">
        <v>5</v>
      </c>
      <c r="V34" s="173" t="s">
        <v>11</v>
      </c>
      <c r="W34" s="172">
        <v>11</v>
      </c>
      <c r="X34" s="165" t="s">
        <v>16</v>
      </c>
      <c r="Y34" s="172">
        <v>5</v>
      </c>
      <c r="Z34" s="173" t="s">
        <v>11</v>
      </c>
      <c r="AA34" s="172">
        <v>11</v>
      </c>
      <c r="AB34" s="174" t="s">
        <v>17</v>
      </c>
      <c r="AF34" s="5"/>
      <c r="AG34" s="53"/>
      <c r="AH34" s="53"/>
      <c r="AI34" s="53"/>
      <c r="AJ34" s="5"/>
      <c r="AK34" s="5"/>
      <c r="AL34" s="5"/>
      <c r="AO34" s="5"/>
      <c r="AR34" s="17"/>
    </row>
    <row r="35" spans="1:44" s="20" customFormat="1" ht="18.75" customHeight="1">
      <c r="A35" s="153"/>
      <c r="B35" s="153"/>
      <c r="C35" s="153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E35" s="70" t="str">
        <f>IF(Datenblatt!A41&gt;1,Datenblatt!A41," ")</f>
        <v>Herzliche Gratulation dem Landesmeister!</v>
      </c>
      <c r="AF35" s="5"/>
      <c r="AG35" s="53"/>
      <c r="AH35" s="53"/>
      <c r="AI35" s="53"/>
      <c r="AJ35" s="5"/>
      <c r="AK35" s="5"/>
      <c r="AL35" s="5"/>
      <c r="AO35" s="5"/>
      <c r="AR35" s="17"/>
    </row>
    <row r="36" spans="1:44" s="20" customFormat="1" ht="18.75" customHeight="1">
      <c r="A36" s="153"/>
      <c r="B36" s="153"/>
      <c r="C36" s="153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E36" s="70" t="str">
        <f>IF(Datenblatt!A42&gt;1,Datenblatt!A42," ")</f>
        <v> </v>
      </c>
      <c r="AF36" s="5"/>
      <c r="AG36" s="53"/>
      <c r="AH36" s="53"/>
      <c r="AI36" s="53"/>
      <c r="AJ36" s="5"/>
      <c r="AK36" s="5"/>
      <c r="AL36" s="5"/>
      <c r="AO36" s="5"/>
      <c r="AR36" s="17"/>
    </row>
    <row r="37" spans="1:44" s="20" customFormat="1" ht="18.75" customHeight="1">
      <c r="A37" s="153"/>
      <c r="B37" s="152"/>
      <c r="C37" s="153">
        <v>2</v>
      </c>
      <c r="D37" s="65" t="s">
        <v>27</v>
      </c>
      <c r="E37" s="11"/>
      <c r="F37" s="17"/>
      <c r="G37" s="11"/>
      <c r="H37" s="17"/>
      <c r="I37" s="17"/>
      <c r="J37" s="17"/>
      <c r="K37" s="9"/>
      <c r="L37" s="10"/>
      <c r="M37" s="5"/>
      <c r="N37" s="12"/>
      <c r="O37" s="11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60"/>
      <c r="AE37" s="70" t="str">
        <f>IF(Datenblatt!A43&gt;1,Datenblatt!A43," ")</f>
        <v> </v>
      </c>
      <c r="AF37" s="5"/>
      <c r="AG37" s="53"/>
      <c r="AH37" s="53"/>
      <c r="AI37" s="53"/>
      <c r="AJ37" s="5"/>
      <c r="AK37" s="5"/>
      <c r="AL37" s="5"/>
      <c r="AO37" s="5"/>
      <c r="AR37" s="17"/>
    </row>
    <row r="38" spans="1:45" s="20" customFormat="1" ht="18.75" customHeight="1">
      <c r="A38" s="153">
        <v>9</v>
      </c>
      <c r="B38" s="152">
        <v>0.5555555555555556</v>
      </c>
      <c r="C38" s="153"/>
      <c r="D38" s="150">
        <v>16</v>
      </c>
      <c r="E38" s="155" t="str">
        <f>IF(H33=J33,0,(IF(H33&lt;J33,E33,G33)))</f>
        <v>NSMS Faistenau 2</v>
      </c>
      <c r="F38" s="156" t="s">
        <v>11</v>
      </c>
      <c r="G38" s="155" t="str">
        <f>IF(H34=J34,0,(IF(H34&lt;J34,E34,G34)))</f>
        <v>BG Seekirchen</v>
      </c>
      <c r="H38" s="166">
        <f>(IF(Q38&gt;S38,1,0))+(IF(U38&gt;W38,1,0))+(IF(Y38&gt;AA38,1,0))</f>
        <v>2</v>
      </c>
      <c r="I38" s="167" t="s">
        <v>12</v>
      </c>
      <c r="J38" s="166">
        <f>(IF(Q38&lt;S38,1,0))+(IF(U38&lt;W38,1,0))+(IF(Y38&lt;AA38,1,0))</f>
        <v>0</v>
      </c>
      <c r="K38" s="168" t="s">
        <v>13</v>
      </c>
      <c r="L38" s="169">
        <f>Q38+U38+Y38</f>
        <v>25</v>
      </c>
      <c r="M38" s="170" t="s">
        <v>11</v>
      </c>
      <c r="N38" s="171">
        <f>S38+W38+AA38</f>
        <v>21</v>
      </c>
      <c r="O38" s="155" t="s">
        <v>14</v>
      </c>
      <c r="P38" s="165" t="s">
        <v>15</v>
      </c>
      <c r="Q38" s="172">
        <v>11</v>
      </c>
      <c r="R38" s="173" t="s">
        <v>11</v>
      </c>
      <c r="S38" s="172">
        <v>9</v>
      </c>
      <c r="T38" s="165" t="s">
        <v>16</v>
      </c>
      <c r="U38" s="172">
        <v>14</v>
      </c>
      <c r="V38" s="173" t="s">
        <v>11</v>
      </c>
      <c r="W38" s="172">
        <v>12</v>
      </c>
      <c r="X38" s="165" t="s">
        <v>16</v>
      </c>
      <c r="Y38" s="172"/>
      <c r="Z38" s="173" t="s">
        <v>11</v>
      </c>
      <c r="AA38" s="172"/>
      <c r="AB38" s="174" t="s">
        <v>17</v>
      </c>
      <c r="AC38" s="5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</row>
    <row r="39" spans="1:44" s="20" customFormat="1" ht="18.75" customHeight="1">
      <c r="A39" s="153"/>
      <c r="B39" s="153"/>
      <c r="C39" s="153"/>
      <c r="D39" s="65" t="s">
        <v>28</v>
      </c>
      <c r="E39" s="11"/>
      <c r="F39" s="17"/>
      <c r="G39" s="11"/>
      <c r="H39" s="18"/>
      <c r="I39" s="17"/>
      <c r="J39" s="17"/>
      <c r="K39" s="9"/>
      <c r="L39" s="10"/>
      <c r="M39" s="5"/>
      <c r="N39" s="12"/>
      <c r="O39" s="11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1"/>
      <c r="AE39" s="60"/>
      <c r="AF39" s="5"/>
      <c r="AG39" s="53"/>
      <c r="AH39" s="53"/>
      <c r="AI39" s="53"/>
      <c r="AJ39" s="5"/>
      <c r="AK39" s="5"/>
      <c r="AL39" s="5"/>
      <c r="AO39" s="5"/>
      <c r="AR39" s="17"/>
    </row>
    <row r="40" spans="1:45" s="20" customFormat="1" ht="18.75" customHeight="1">
      <c r="A40" s="153">
        <v>10</v>
      </c>
      <c r="B40" s="152">
        <v>0.579861111111111</v>
      </c>
      <c r="C40" s="153">
        <v>2</v>
      </c>
      <c r="D40" s="150">
        <v>18</v>
      </c>
      <c r="E40" s="155" t="str">
        <f>IF(H33=J33,0,(IF(H33&gt;J33,E33,G33)))</f>
        <v>NMS Seekirchen</v>
      </c>
      <c r="F40" s="156" t="s">
        <v>11</v>
      </c>
      <c r="G40" s="155" t="str">
        <f>IF(H34=J34,0,(IF(H34&gt;J34,E34,G34)))</f>
        <v>BG BRG Borg St. Johann</v>
      </c>
      <c r="H40" s="166">
        <f>(IF(Q40&gt;S40,1,0))+(IF(U40&gt;W40,1,0))+(IF(Y40&gt;AA40,1,0))</f>
        <v>2</v>
      </c>
      <c r="I40" s="167" t="s">
        <v>12</v>
      </c>
      <c r="J40" s="166">
        <f>(IF(Q40&lt;S40,1,0))+(IF(U40&lt;W40,1,0))+(IF(Y40&lt;AA40,1,0))</f>
        <v>1</v>
      </c>
      <c r="K40" s="168" t="s">
        <v>13</v>
      </c>
      <c r="L40" s="169">
        <f>Q40+U40+Y40</f>
        <v>32</v>
      </c>
      <c r="M40" s="170" t="s">
        <v>11</v>
      </c>
      <c r="N40" s="171">
        <f>S40+W40+AA40</f>
        <v>28</v>
      </c>
      <c r="O40" s="155" t="s">
        <v>14</v>
      </c>
      <c r="P40" s="165" t="s">
        <v>15</v>
      </c>
      <c r="Q40" s="172">
        <v>10</v>
      </c>
      <c r="R40" s="173" t="s">
        <v>11</v>
      </c>
      <c r="S40" s="172">
        <v>12</v>
      </c>
      <c r="T40" s="165" t="s">
        <v>16</v>
      </c>
      <c r="U40" s="172">
        <v>11</v>
      </c>
      <c r="V40" s="173" t="s">
        <v>11</v>
      </c>
      <c r="W40" s="172">
        <v>8</v>
      </c>
      <c r="X40" s="165" t="s">
        <v>16</v>
      </c>
      <c r="Y40" s="172">
        <v>11</v>
      </c>
      <c r="Z40" s="173" t="s">
        <v>11</v>
      </c>
      <c r="AA40" s="172">
        <v>8</v>
      </c>
      <c r="AB40" s="174" t="s">
        <v>17</v>
      </c>
      <c r="AC40" s="5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</row>
    <row r="41" spans="2:44" s="20" customFormat="1" ht="18.75" customHeight="1">
      <c r="B41" s="5"/>
      <c r="C41" s="5"/>
      <c r="D41" s="5"/>
      <c r="F41" s="17"/>
      <c r="H41" s="5"/>
      <c r="I41" s="5"/>
      <c r="J41" s="5"/>
      <c r="K41" s="9"/>
      <c r="L41" s="10"/>
      <c r="M41" s="5"/>
      <c r="N41" s="12"/>
      <c r="O41" s="11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F41" s="5"/>
      <c r="AG41" s="53"/>
      <c r="AH41" s="53"/>
      <c r="AI41" s="53"/>
      <c r="AJ41" s="5"/>
      <c r="AK41" s="5"/>
      <c r="AL41" s="5"/>
      <c r="AO41" s="5"/>
      <c r="AR41" s="17"/>
    </row>
    <row r="42" spans="2:44" s="20" customFormat="1" ht="18.75" customHeight="1">
      <c r="B42" s="5"/>
      <c r="C42" s="5"/>
      <c r="D42" s="5"/>
      <c r="F42" s="17"/>
      <c r="H42" s="5"/>
      <c r="I42" s="5"/>
      <c r="J42" s="5"/>
      <c r="K42" s="9"/>
      <c r="L42" s="10"/>
      <c r="M42" s="5"/>
      <c r="N42" s="12"/>
      <c r="O42" s="11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E42" s="11"/>
      <c r="AF42" s="5"/>
      <c r="AG42" s="53"/>
      <c r="AH42" s="53"/>
      <c r="AI42" s="53"/>
      <c r="AJ42" s="5"/>
      <c r="AK42" s="5"/>
      <c r="AL42" s="5"/>
      <c r="AM42" s="9"/>
      <c r="AN42" s="9"/>
      <c r="AO42" s="5"/>
      <c r="AP42" s="9"/>
      <c r="AQ42" s="9"/>
      <c r="AR42" s="17"/>
    </row>
    <row r="43" spans="2:44" s="20" customFormat="1" ht="18.75" customHeight="1">
      <c r="B43" s="5"/>
      <c r="C43" s="5"/>
      <c r="D43" s="51"/>
      <c r="E43" s="51"/>
      <c r="F43" s="10"/>
      <c r="G43" s="51"/>
      <c r="H43" s="51"/>
      <c r="I43" s="51"/>
      <c r="J43" s="51"/>
      <c r="K43" s="51"/>
      <c r="L43" s="51"/>
      <c r="M43" s="51"/>
      <c r="N43" s="12"/>
      <c r="O43" s="12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"/>
      <c r="AF43" s="5"/>
      <c r="AG43" s="53"/>
      <c r="AH43" s="53"/>
      <c r="AI43" s="53"/>
      <c r="AJ43" s="5"/>
      <c r="AK43" s="5"/>
      <c r="AL43" s="5"/>
      <c r="AO43" s="5"/>
      <c r="AR43" s="17"/>
    </row>
    <row r="44" spans="2:44" s="20" customFormat="1" ht="18.75" customHeight="1">
      <c r="B44" s="5"/>
      <c r="C44" s="5"/>
      <c r="D44" s="51"/>
      <c r="E44" s="51"/>
      <c r="F44" s="10"/>
      <c r="G44" s="51"/>
      <c r="H44" s="51"/>
      <c r="I44" s="51"/>
      <c r="J44" s="51"/>
      <c r="K44" s="51"/>
      <c r="L44" s="51"/>
      <c r="M44" s="51"/>
      <c r="N44" s="12"/>
      <c r="O44" s="12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"/>
      <c r="AE44" s="11"/>
      <c r="AF44" s="5"/>
      <c r="AG44" s="53"/>
      <c r="AH44" s="53"/>
      <c r="AI44" s="53"/>
      <c r="AJ44" s="5"/>
      <c r="AK44" s="5"/>
      <c r="AL44" s="5"/>
      <c r="AM44" s="9"/>
      <c r="AN44" s="9"/>
      <c r="AO44" s="5"/>
      <c r="AP44" s="9"/>
      <c r="AQ44" s="9"/>
      <c r="AR44" s="17"/>
    </row>
    <row r="45" spans="2:44" s="20" customFormat="1" ht="18.75" customHeight="1">
      <c r="B45" s="5"/>
      <c r="C45" s="5"/>
      <c r="D45" s="51"/>
      <c r="E45" s="51"/>
      <c r="F45" s="10"/>
      <c r="G45" s="51"/>
      <c r="H45" s="51"/>
      <c r="I45" s="51"/>
      <c r="J45" s="51"/>
      <c r="K45" s="51"/>
      <c r="L45" s="51"/>
      <c r="M45" s="51"/>
      <c r="N45" s="12"/>
      <c r="O45" s="12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"/>
      <c r="AD45" s="9"/>
      <c r="AE45" s="11"/>
      <c r="AF45" s="5"/>
      <c r="AG45" s="53"/>
      <c r="AH45" s="53"/>
      <c r="AI45" s="53"/>
      <c r="AJ45" s="5"/>
      <c r="AK45" s="5"/>
      <c r="AL45" s="5"/>
      <c r="AO45" s="5"/>
      <c r="AR45" s="17"/>
    </row>
    <row r="46" spans="2:44" s="20" customFormat="1" ht="18.75" customHeight="1">
      <c r="B46" s="5"/>
      <c r="C46" s="5"/>
      <c r="D46" s="5"/>
      <c r="F46" s="17"/>
      <c r="H46" s="5"/>
      <c r="I46" s="5"/>
      <c r="J46" s="5"/>
      <c r="K46" s="9"/>
      <c r="L46" s="10"/>
      <c r="M46" s="5"/>
      <c r="N46" s="12"/>
      <c r="O46" s="11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9"/>
      <c r="AE46" s="11"/>
      <c r="AF46" s="5"/>
      <c r="AG46" s="53"/>
      <c r="AH46" s="53"/>
      <c r="AI46" s="53"/>
      <c r="AJ46" s="5"/>
      <c r="AK46" s="5"/>
      <c r="AL46" s="5"/>
      <c r="AO46" s="5"/>
      <c r="AR46" s="17"/>
    </row>
    <row r="47" spans="2:44" s="20" customFormat="1" ht="18.75" customHeight="1">
      <c r="B47" s="5"/>
      <c r="C47" s="5"/>
      <c r="D47" s="5"/>
      <c r="F47" s="17"/>
      <c r="H47" s="5"/>
      <c r="I47" s="5"/>
      <c r="J47" s="5"/>
      <c r="K47" s="9"/>
      <c r="L47" s="10"/>
      <c r="M47" s="5"/>
      <c r="N47" s="12"/>
      <c r="O47" s="11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9"/>
      <c r="AE47" s="11"/>
      <c r="AF47" s="5"/>
      <c r="AG47" s="53"/>
      <c r="AH47" s="53"/>
      <c r="AI47" s="53"/>
      <c r="AJ47" s="5"/>
      <c r="AK47" s="5"/>
      <c r="AL47" s="5"/>
      <c r="AO47" s="5"/>
      <c r="AR47" s="17"/>
    </row>
    <row r="48" spans="2:44" s="20" customFormat="1" ht="18.75" customHeight="1">
      <c r="B48" s="5"/>
      <c r="C48" s="5"/>
      <c r="D48" s="5"/>
      <c r="F48" s="17"/>
      <c r="H48" s="5"/>
      <c r="I48" s="5"/>
      <c r="J48" s="5"/>
      <c r="K48" s="9"/>
      <c r="L48" s="10"/>
      <c r="M48" s="5"/>
      <c r="N48" s="12"/>
      <c r="O48" s="11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9"/>
      <c r="AE48" s="11"/>
      <c r="AF48" s="5"/>
      <c r="AG48" s="53"/>
      <c r="AH48" s="53"/>
      <c r="AI48" s="53"/>
      <c r="AJ48" s="5"/>
      <c r="AK48" s="5"/>
      <c r="AL48" s="5"/>
      <c r="AO48" s="5"/>
      <c r="AR48" s="17"/>
    </row>
    <row r="49" spans="2:44" s="20" customFormat="1" ht="18.75" customHeight="1">
      <c r="B49" s="5"/>
      <c r="C49" s="5"/>
      <c r="D49" s="5"/>
      <c r="F49" s="17"/>
      <c r="H49" s="5"/>
      <c r="I49" s="5"/>
      <c r="J49" s="5"/>
      <c r="K49" s="9"/>
      <c r="L49" s="10"/>
      <c r="M49" s="5"/>
      <c r="N49" s="12"/>
      <c r="O49" s="11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9"/>
      <c r="AE49" s="11"/>
      <c r="AF49" s="5"/>
      <c r="AG49" s="53"/>
      <c r="AH49" s="53"/>
      <c r="AI49" s="53"/>
      <c r="AJ49" s="5"/>
      <c r="AK49" s="5"/>
      <c r="AL49" s="5"/>
      <c r="AO49" s="5"/>
      <c r="AR49" s="17"/>
    </row>
    <row r="50" spans="2:44" s="20" customFormat="1" ht="18.75" customHeight="1">
      <c r="B50" s="5"/>
      <c r="C50" s="5"/>
      <c r="D50" s="5"/>
      <c r="F50" s="17"/>
      <c r="H50" s="5"/>
      <c r="I50" s="5"/>
      <c r="J50" s="5"/>
      <c r="K50" s="9"/>
      <c r="L50" s="10"/>
      <c r="M50" s="5"/>
      <c r="N50" s="12"/>
      <c r="O50" s="11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9"/>
      <c r="AE50" s="11"/>
      <c r="AF50" s="5"/>
      <c r="AG50" s="53"/>
      <c r="AH50" s="53"/>
      <c r="AI50" s="53"/>
      <c r="AJ50" s="5"/>
      <c r="AK50" s="5"/>
      <c r="AL50" s="5"/>
      <c r="AO50" s="5"/>
      <c r="AR50" s="17"/>
    </row>
    <row r="51" spans="2:44" s="20" customFormat="1" ht="18.75" customHeight="1">
      <c r="B51" s="5"/>
      <c r="C51" s="5"/>
      <c r="D51" s="5"/>
      <c r="F51" s="17"/>
      <c r="H51" s="5"/>
      <c r="I51" s="5"/>
      <c r="J51" s="5"/>
      <c r="K51" s="9"/>
      <c r="L51" s="10"/>
      <c r="M51" s="5"/>
      <c r="N51" s="12"/>
      <c r="O51" s="11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9"/>
      <c r="AE51" s="11"/>
      <c r="AF51" s="5"/>
      <c r="AG51" s="53"/>
      <c r="AH51" s="53"/>
      <c r="AI51" s="53"/>
      <c r="AJ51" s="5"/>
      <c r="AK51" s="5"/>
      <c r="AL51" s="5"/>
      <c r="AO51" s="5"/>
      <c r="AR51" s="17"/>
    </row>
    <row r="52" spans="2:44" s="20" customFormat="1" ht="18.75" customHeight="1">
      <c r="B52" s="5"/>
      <c r="C52" s="5"/>
      <c r="D52" s="5"/>
      <c r="F52" s="17"/>
      <c r="H52" s="5"/>
      <c r="I52" s="5"/>
      <c r="J52" s="5"/>
      <c r="K52" s="9"/>
      <c r="L52" s="10"/>
      <c r="M52" s="5"/>
      <c r="N52" s="12"/>
      <c r="O52" s="11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9"/>
      <c r="AE52" s="11"/>
      <c r="AF52" s="5"/>
      <c r="AG52" s="53"/>
      <c r="AH52" s="53"/>
      <c r="AI52" s="53"/>
      <c r="AJ52" s="5"/>
      <c r="AK52" s="5"/>
      <c r="AL52" s="5"/>
      <c r="AO52" s="5"/>
      <c r="AR52" s="17"/>
    </row>
    <row r="53" spans="2:44" s="20" customFormat="1" ht="18.75" customHeight="1">
      <c r="B53" s="5"/>
      <c r="C53" s="5"/>
      <c r="D53" s="5"/>
      <c r="F53" s="17"/>
      <c r="H53" s="5"/>
      <c r="I53" s="5"/>
      <c r="J53" s="5"/>
      <c r="K53" s="9"/>
      <c r="L53" s="10"/>
      <c r="M53" s="5"/>
      <c r="N53" s="12"/>
      <c r="O53" s="11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9"/>
      <c r="AE53" s="11"/>
      <c r="AF53" s="5"/>
      <c r="AG53" s="53"/>
      <c r="AH53" s="53"/>
      <c r="AI53" s="53"/>
      <c r="AJ53" s="5"/>
      <c r="AK53" s="5"/>
      <c r="AL53" s="5"/>
      <c r="AO53" s="5"/>
      <c r="AR53" s="17"/>
    </row>
    <row r="54" spans="2:44" s="20" customFormat="1" ht="18.75" customHeight="1">
      <c r="B54" s="5"/>
      <c r="C54" s="5"/>
      <c r="D54" s="5"/>
      <c r="F54" s="17"/>
      <c r="H54" s="5"/>
      <c r="I54" s="5"/>
      <c r="J54" s="5"/>
      <c r="K54" s="9"/>
      <c r="L54" s="10"/>
      <c r="M54" s="5"/>
      <c r="N54" s="12"/>
      <c r="O54" s="11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9"/>
      <c r="AE54" s="11"/>
      <c r="AF54" s="5"/>
      <c r="AG54" s="53"/>
      <c r="AH54" s="53"/>
      <c r="AI54" s="53"/>
      <c r="AJ54" s="5"/>
      <c r="AK54" s="5"/>
      <c r="AL54" s="5"/>
      <c r="AO54" s="5"/>
      <c r="AR54" s="17"/>
    </row>
    <row r="55" spans="2:44" s="20" customFormat="1" ht="18.75" customHeight="1">
      <c r="B55" s="5"/>
      <c r="C55" s="5"/>
      <c r="D55" s="5"/>
      <c r="F55" s="17"/>
      <c r="H55" s="5"/>
      <c r="I55" s="5"/>
      <c r="J55" s="5"/>
      <c r="K55" s="9"/>
      <c r="L55" s="10"/>
      <c r="M55" s="5"/>
      <c r="N55" s="12"/>
      <c r="O55" s="11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9"/>
      <c r="AE55" s="11"/>
      <c r="AF55" s="5"/>
      <c r="AG55" s="53"/>
      <c r="AH55" s="53"/>
      <c r="AI55" s="53"/>
      <c r="AJ55" s="5"/>
      <c r="AK55" s="5"/>
      <c r="AL55" s="5"/>
      <c r="AO55" s="5"/>
      <c r="AR55" s="17"/>
    </row>
    <row r="56" spans="2:44" s="20" customFormat="1" ht="18.75" customHeight="1">
      <c r="B56" s="5"/>
      <c r="C56" s="5"/>
      <c r="D56" s="5"/>
      <c r="F56" s="17"/>
      <c r="H56" s="5"/>
      <c r="I56" s="5"/>
      <c r="J56" s="5"/>
      <c r="K56" s="9"/>
      <c r="L56" s="10"/>
      <c r="M56" s="5"/>
      <c r="N56" s="12"/>
      <c r="O56" s="11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9"/>
      <c r="AE56" s="11"/>
      <c r="AF56" s="5"/>
      <c r="AG56" s="53"/>
      <c r="AH56" s="53"/>
      <c r="AI56" s="53"/>
      <c r="AJ56" s="5"/>
      <c r="AK56" s="5"/>
      <c r="AL56" s="5"/>
      <c r="AO56" s="5"/>
      <c r="AR56" s="17"/>
    </row>
    <row r="57" spans="2:44" s="20" customFormat="1" ht="18.75" customHeight="1">
      <c r="B57" s="5"/>
      <c r="C57" s="5"/>
      <c r="D57" s="5"/>
      <c r="F57" s="17"/>
      <c r="H57" s="5"/>
      <c r="I57" s="5"/>
      <c r="J57" s="5"/>
      <c r="K57" s="9"/>
      <c r="L57" s="10"/>
      <c r="M57" s="5"/>
      <c r="N57" s="12"/>
      <c r="O57" s="11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9"/>
      <c r="AE57" s="11"/>
      <c r="AF57" s="5"/>
      <c r="AG57" s="53"/>
      <c r="AH57" s="53"/>
      <c r="AI57" s="53"/>
      <c r="AJ57" s="5"/>
      <c r="AK57" s="5"/>
      <c r="AL57" s="5"/>
      <c r="AO57" s="5"/>
      <c r="AR57" s="17"/>
    </row>
    <row r="58" spans="2:44" s="20" customFormat="1" ht="18.75" customHeight="1">
      <c r="B58" s="5"/>
      <c r="C58" s="5"/>
      <c r="D58" s="5"/>
      <c r="F58" s="17"/>
      <c r="H58" s="5"/>
      <c r="I58" s="5"/>
      <c r="J58" s="5"/>
      <c r="K58" s="9"/>
      <c r="L58" s="10"/>
      <c r="M58" s="5"/>
      <c r="N58" s="12"/>
      <c r="O58" s="11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9"/>
      <c r="AE58" s="11"/>
      <c r="AF58" s="5"/>
      <c r="AG58" s="53"/>
      <c r="AH58" s="53"/>
      <c r="AI58" s="53"/>
      <c r="AJ58" s="5"/>
      <c r="AK58" s="5"/>
      <c r="AL58" s="5"/>
      <c r="AO58" s="5"/>
      <c r="AR58" s="17"/>
    </row>
    <row r="59" spans="2:44" s="20" customFormat="1" ht="18.75" customHeight="1">
      <c r="B59" s="5"/>
      <c r="C59" s="5"/>
      <c r="D59" s="5"/>
      <c r="F59" s="17"/>
      <c r="H59" s="5"/>
      <c r="I59" s="5"/>
      <c r="J59" s="5"/>
      <c r="K59" s="9"/>
      <c r="L59" s="10"/>
      <c r="M59" s="5"/>
      <c r="N59" s="12"/>
      <c r="O59" s="11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9"/>
      <c r="AE59" s="11"/>
      <c r="AF59" s="5"/>
      <c r="AG59" s="53"/>
      <c r="AH59" s="53"/>
      <c r="AI59" s="53"/>
      <c r="AJ59" s="5"/>
      <c r="AK59" s="5"/>
      <c r="AL59" s="5"/>
      <c r="AO59" s="5"/>
      <c r="AR59" s="17"/>
    </row>
    <row r="60" spans="2:44" s="20" customFormat="1" ht="18.75" customHeight="1">
      <c r="B60" s="5"/>
      <c r="C60" s="5"/>
      <c r="D60" s="5"/>
      <c r="F60" s="17"/>
      <c r="H60" s="5"/>
      <c r="I60" s="5"/>
      <c r="J60" s="5"/>
      <c r="K60" s="9"/>
      <c r="L60" s="10"/>
      <c r="M60" s="5"/>
      <c r="N60" s="12"/>
      <c r="O60" s="11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9"/>
      <c r="AE60" s="11"/>
      <c r="AF60" s="5"/>
      <c r="AG60" s="53"/>
      <c r="AH60" s="53"/>
      <c r="AI60" s="53"/>
      <c r="AJ60" s="5"/>
      <c r="AK60" s="5"/>
      <c r="AL60" s="5"/>
      <c r="AO60" s="5"/>
      <c r="AR60" s="17"/>
    </row>
    <row r="61" spans="2:44" s="20" customFormat="1" ht="18.75" customHeight="1">
      <c r="B61" s="5"/>
      <c r="C61" s="5"/>
      <c r="D61" s="5"/>
      <c r="F61" s="17"/>
      <c r="H61" s="5"/>
      <c r="I61" s="5"/>
      <c r="J61" s="5"/>
      <c r="K61" s="9"/>
      <c r="L61" s="10"/>
      <c r="M61" s="5"/>
      <c r="N61" s="12"/>
      <c r="O61" s="11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9"/>
      <c r="AE61" s="11"/>
      <c r="AF61" s="5"/>
      <c r="AG61" s="53"/>
      <c r="AH61" s="53"/>
      <c r="AI61" s="53"/>
      <c r="AJ61" s="5"/>
      <c r="AK61" s="5"/>
      <c r="AL61" s="5"/>
      <c r="AO61" s="5"/>
      <c r="AR61" s="17"/>
    </row>
    <row r="62" spans="2:44" s="20" customFormat="1" ht="18.75" customHeight="1">
      <c r="B62" s="5"/>
      <c r="C62" s="5"/>
      <c r="D62" s="5"/>
      <c r="F62" s="17"/>
      <c r="H62" s="5"/>
      <c r="I62" s="5"/>
      <c r="J62" s="5"/>
      <c r="K62" s="9"/>
      <c r="L62" s="10"/>
      <c r="M62" s="5"/>
      <c r="N62" s="12"/>
      <c r="O62" s="11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9"/>
      <c r="AE62" s="11"/>
      <c r="AF62" s="5"/>
      <c r="AG62" s="53"/>
      <c r="AH62" s="53"/>
      <c r="AI62" s="53"/>
      <c r="AJ62" s="5"/>
      <c r="AK62" s="5"/>
      <c r="AL62" s="5"/>
      <c r="AO62" s="5"/>
      <c r="AR62" s="17"/>
    </row>
    <row r="63" spans="2:44" s="20" customFormat="1" ht="18.75" customHeight="1">
      <c r="B63" s="5"/>
      <c r="C63" s="5"/>
      <c r="D63" s="5"/>
      <c r="F63" s="17"/>
      <c r="H63" s="5"/>
      <c r="I63" s="5"/>
      <c r="J63" s="5"/>
      <c r="K63" s="9"/>
      <c r="L63" s="10"/>
      <c r="M63" s="5"/>
      <c r="N63" s="12"/>
      <c r="O63" s="11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9"/>
      <c r="AE63" s="11"/>
      <c r="AF63" s="5"/>
      <c r="AG63" s="53"/>
      <c r="AH63" s="53"/>
      <c r="AI63" s="53"/>
      <c r="AJ63" s="5"/>
      <c r="AK63" s="5"/>
      <c r="AL63" s="5"/>
      <c r="AO63" s="5"/>
      <c r="AR63" s="17"/>
    </row>
    <row r="64" spans="2:44" s="20" customFormat="1" ht="18.75" customHeight="1">
      <c r="B64" s="5"/>
      <c r="C64" s="5"/>
      <c r="D64" s="5"/>
      <c r="F64" s="17"/>
      <c r="H64" s="5"/>
      <c r="I64" s="5"/>
      <c r="J64" s="5"/>
      <c r="K64" s="9"/>
      <c r="L64" s="10"/>
      <c r="M64" s="5"/>
      <c r="N64" s="12"/>
      <c r="O64" s="11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9"/>
      <c r="AE64" s="11"/>
      <c r="AF64" s="5"/>
      <c r="AG64" s="53"/>
      <c r="AH64" s="53"/>
      <c r="AI64" s="53"/>
      <c r="AJ64" s="5"/>
      <c r="AK64" s="5"/>
      <c r="AL64" s="5"/>
      <c r="AO64" s="5"/>
      <c r="AR64" s="17"/>
    </row>
    <row r="65" spans="2:44" s="20" customFormat="1" ht="18.75" customHeight="1">
      <c r="B65" s="5"/>
      <c r="C65" s="5"/>
      <c r="D65" s="5"/>
      <c r="F65" s="17"/>
      <c r="H65" s="5"/>
      <c r="I65" s="5"/>
      <c r="J65" s="5"/>
      <c r="K65" s="9"/>
      <c r="L65" s="10"/>
      <c r="M65" s="5"/>
      <c r="N65" s="12"/>
      <c r="O65" s="11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9"/>
      <c r="AE65" s="11"/>
      <c r="AF65" s="5"/>
      <c r="AG65" s="53"/>
      <c r="AH65" s="53"/>
      <c r="AI65" s="53"/>
      <c r="AJ65" s="5"/>
      <c r="AK65" s="5"/>
      <c r="AL65" s="5"/>
      <c r="AO65" s="5"/>
      <c r="AR65" s="17"/>
    </row>
    <row r="66" spans="2:44" s="20" customFormat="1" ht="18.75" customHeight="1">
      <c r="B66" s="5"/>
      <c r="C66" s="5"/>
      <c r="D66" s="5"/>
      <c r="F66" s="17"/>
      <c r="H66" s="5"/>
      <c r="I66" s="5"/>
      <c r="J66" s="5"/>
      <c r="K66" s="9"/>
      <c r="L66" s="10"/>
      <c r="M66" s="5"/>
      <c r="N66" s="12"/>
      <c r="O66" s="11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9"/>
      <c r="AE66" s="11"/>
      <c r="AF66" s="5"/>
      <c r="AG66" s="53"/>
      <c r="AH66" s="53"/>
      <c r="AI66" s="53"/>
      <c r="AJ66" s="5"/>
      <c r="AK66" s="5"/>
      <c r="AL66" s="5"/>
      <c r="AO66" s="5"/>
      <c r="AR66" s="17"/>
    </row>
    <row r="67" spans="2:44" s="20" customFormat="1" ht="18.75" customHeight="1">
      <c r="B67" s="5"/>
      <c r="C67" s="5"/>
      <c r="D67" s="5"/>
      <c r="F67" s="17"/>
      <c r="H67" s="5"/>
      <c r="I67" s="5"/>
      <c r="J67" s="5"/>
      <c r="K67" s="9"/>
      <c r="L67" s="10"/>
      <c r="M67" s="5"/>
      <c r="N67" s="12"/>
      <c r="O67" s="11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9"/>
      <c r="AE67" s="11"/>
      <c r="AF67" s="5"/>
      <c r="AG67" s="53"/>
      <c r="AH67" s="53"/>
      <c r="AI67" s="53"/>
      <c r="AJ67" s="5"/>
      <c r="AK67" s="5"/>
      <c r="AL67" s="5"/>
      <c r="AO67" s="5"/>
      <c r="AR67" s="17"/>
    </row>
    <row r="68" spans="2:44" s="20" customFormat="1" ht="18.75" customHeight="1">
      <c r="B68" s="5"/>
      <c r="C68" s="5"/>
      <c r="D68" s="5"/>
      <c r="F68" s="17"/>
      <c r="H68" s="5"/>
      <c r="I68" s="5"/>
      <c r="J68" s="5"/>
      <c r="K68" s="9"/>
      <c r="L68" s="10"/>
      <c r="M68" s="5"/>
      <c r="N68" s="12"/>
      <c r="O68" s="11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9"/>
      <c r="AE68" s="11"/>
      <c r="AF68" s="5"/>
      <c r="AG68" s="53"/>
      <c r="AH68" s="53"/>
      <c r="AI68" s="53"/>
      <c r="AJ68" s="5"/>
      <c r="AK68" s="5"/>
      <c r="AL68" s="5"/>
      <c r="AO68" s="5"/>
      <c r="AR68" s="17"/>
    </row>
    <row r="69" spans="2:44" s="20" customFormat="1" ht="18.75" customHeight="1">
      <c r="B69" s="5"/>
      <c r="C69" s="5"/>
      <c r="D69" s="5"/>
      <c r="F69" s="17"/>
      <c r="H69" s="5"/>
      <c r="I69" s="5"/>
      <c r="J69" s="5"/>
      <c r="K69" s="9"/>
      <c r="L69" s="10"/>
      <c r="M69" s="5"/>
      <c r="N69" s="12"/>
      <c r="O69" s="11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9"/>
      <c r="AE69" s="11"/>
      <c r="AF69" s="5"/>
      <c r="AG69" s="53"/>
      <c r="AH69" s="53"/>
      <c r="AI69" s="53"/>
      <c r="AJ69" s="5"/>
      <c r="AK69" s="5"/>
      <c r="AL69" s="5"/>
      <c r="AO69" s="5"/>
      <c r="AR69" s="17"/>
    </row>
    <row r="70" spans="2:44" s="20" customFormat="1" ht="18.75" customHeight="1">
      <c r="B70" s="5"/>
      <c r="C70" s="5"/>
      <c r="D70" s="5"/>
      <c r="F70" s="17"/>
      <c r="H70" s="5"/>
      <c r="I70" s="5"/>
      <c r="J70" s="5"/>
      <c r="K70" s="9"/>
      <c r="L70" s="10"/>
      <c r="M70" s="5"/>
      <c r="N70" s="12"/>
      <c r="O70" s="11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9"/>
      <c r="AE70" s="11"/>
      <c r="AF70" s="5"/>
      <c r="AG70" s="53"/>
      <c r="AH70" s="53"/>
      <c r="AI70" s="53"/>
      <c r="AJ70" s="5"/>
      <c r="AK70" s="5"/>
      <c r="AL70" s="5"/>
      <c r="AO70" s="5"/>
      <c r="AR70" s="17"/>
    </row>
    <row r="71" spans="2:44" s="20" customFormat="1" ht="18.75" customHeight="1">
      <c r="B71" s="5"/>
      <c r="C71" s="5"/>
      <c r="D71" s="5"/>
      <c r="F71" s="17"/>
      <c r="H71" s="5"/>
      <c r="I71" s="5"/>
      <c r="J71" s="5"/>
      <c r="K71" s="9"/>
      <c r="L71" s="10"/>
      <c r="M71" s="5"/>
      <c r="N71" s="12"/>
      <c r="O71" s="11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9"/>
      <c r="AE71" s="11"/>
      <c r="AF71" s="5"/>
      <c r="AG71" s="53"/>
      <c r="AH71" s="53"/>
      <c r="AI71" s="53"/>
      <c r="AJ71" s="5"/>
      <c r="AK71" s="5"/>
      <c r="AL71" s="5"/>
      <c r="AO71" s="5"/>
      <c r="AR71" s="17"/>
    </row>
    <row r="72" spans="2:44" s="20" customFormat="1" ht="18.75" customHeight="1">
      <c r="B72" s="5"/>
      <c r="C72" s="5"/>
      <c r="D72" s="5"/>
      <c r="F72" s="17"/>
      <c r="H72" s="5"/>
      <c r="I72" s="5"/>
      <c r="J72" s="5"/>
      <c r="K72" s="9"/>
      <c r="L72" s="10"/>
      <c r="M72" s="5"/>
      <c r="N72" s="12"/>
      <c r="O72" s="11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9"/>
      <c r="AE72" s="11"/>
      <c r="AF72" s="5"/>
      <c r="AG72" s="53"/>
      <c r="AH72" s="53"/>
      <c r="AI72" s="53"/>
      <c r="AJ72" s="5"/>
      <c r="AK72" s="5"/>
      <c r="AL72" s="5"/>
      <c r="AO72" s="5"/>
      <c r="AR72" s="17"/>
    </row>
    <row r="73" spans="2:44" s="20" customFormat="1" ht="18.75" customHeight="1">
      <c r="B73" s="5"/>
      <c r="C73" s="5"/>
      <c r="D73" s="5"/>
      <c r="F73" s="17"/>
      <c r="H73" s="5"/>
      <c r="I73" s="5"/>
      <c r="J73" s="5"/>
      <c r="K73" s="9"/>
      <c r="L73" s="10"/>
      <c r="M73" s="5"/>
      <c r="N73" s="12"/>
      <c r="O73" s="11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9"/>
      <c r="AE73" s="11"/>
      <c r="AF73" s="5"/>
      <c r="AG73" s="53"/>
      <c r="AH73" s="53"/>
      <c r="AI73" s="53"/>
      <c r="AJ73" s="5"/>
      <c r="AK73" s="5"/>
      <c r="AL73" s="5"/>
      <c r="AO73" s="5"/>
      <c r="AR73" s="17"/>
    </row>
    <row r="74" spans="2:44" s="20" customFormat="1" ht="18.75" customHeight="1">
      <c r="B74" s="5"/>
      <c r="C74" s="5"/>
      <c r="D74" s="5"/>
      <c r="F74" s="17"/>
      <c r="H74" s="5"/>
      <c r="I74" s="5"/>
      <c r="J74" s="5"/>
      <c r="K74" s="9"/>
      <c r="L74" s="10"/>
      <c r="M74" s="5"/>
      <c r="N74" s="12"/>
      <c r="O74" s="11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9"/>
      <c r="AE74" s="11"/>
      <c r="AF74" s="5"/>
      <c r="AG74" s="53"/>
      <c r="AH74" s="53"/>
      <c r="AI74" s="53"/>
      <c r="AJ74" s="5"/>
      <c r="AK74" s="5"/>
      <c r="AL74" s="5"/>
      <c r="AO74" s="5"/>
      <c r="AR74" s="17"/>
    </row>
    <row r="75" spans="2:44" s="20" customFormat="1" ht="18.75" customHeight="1">
      <c r="B75" s="5"/>
      <c r="C75" s="5"/>
      <c r="D75" s="5"/>
      <c r="F75" s="17"/>
      <c r="H75" s="5"/>
      <c r="I75" s="5"/>
      <c r="J75" s="5"/>
      <c r="K75" s="9"/>
      <c r="L75" s="10"/>
      <c r="M75" s="5"/>
      <c r="N75" s="12"/>
      <c r="O75" s="11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9"/>
      <c r="AE75" s="11"/>
      <c r="AF75" s="5"/>
      <c r="AG75" s="53"/>
      <c r="AH75" s="53"/>
      <c r="AI75" s="53"/>
      <c r="AJ75" s="5"/>
      <c r="AK75" s="5"/>
      <c r="AL75" s="5"/>
      <c r="AO75" s="5"/>
      <c r="AR75" s="17"/>
    </row>
    <row r="76" spans="2:44" s="20" customFormat="1" ht="18.75" customHeight="1">
      <c r="B76" s="5"/>
      <c r="C76" s="5"/>
      <c r="D76" s="5"/>
      <c r="F76" s="17"/>
      <c r="H76" s="5"/>
      <c r="I76" s="5"/>
      <c r="J76" s="5"/>
      <c r="K76" s="9"/>
      <c r="L76" s="10"/>
      <c r="M76" s="5"/>
      <c r="N76" s="12"/>
      <c r="O76" s="11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9"/>
      <c r="AE76" s="11"/>
      <c r="AF76" s="5"/>
      <c r="AG76" s="53"/>
      <c r="AH76" s="53"/>
      <c r="AI76" s="53"/>
      <c r="AJ76" s="5"/>
      <c r="AK76" s="5"/>
      <c r="AL76" s="5"/>
      <c r="AO76" s="5"/>
      <c r="AR76" s="17"/>
    </row>
    <row r="77" spans="2:44" s="20" customFormat="1" ht="18.75" customHeight="1">
      <c r="B77" s="5"/>
      <c r="C77" s="5"/>
      <c r="D77" s="5"/>
      <c r="F77" s="17"/>
      <c r="H77" s="5"/>
      <c r="I77" s="5"/>
      <c r="J77" s="5"/>
      <c r="K77" s="9"/>
      <c r="L77" s="10"/>
      <c r="M77" s="5"/>
      <c r="N77" s="12"/>
      <c r="O77" s="11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9"/>
      <c r="AE77" s="11"/>
      <c r="AF77" s="5"/>
      <c r="AG77" s="53"/>
      <c r="AH77" s="53"/>
      <c r="AI77" s="53"/>
      <c r="AJ77" s="5"/>
      <c r="AK77" s="5"/>
      <c r="AL77" s="5"/>
      <c r="AO77" s="5"/>
      <c r="AR77" s="17"/>
    </row>
    <row r="78" spans="2:44" s="20" customFormat="1" ht="18.75" customHeight="1">
      <c r="B78" s="5"/>
      <c r="C78" s="5"/>
      <c r="D78" s="5"/>
      <c r="F78" s="17"/>
      <c r="H78" s="5"/>
      <c r="I78" s="5"/>
      <c r="J78" s="5"/>
      <c r="K78" s="9"/>
      <c r="L78" s="10"/>
      <c r="M78" s="5"/>
      <c r="N78" s="12"/>
      <c r="O78" s="11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9"/>
      <c r="AE78" s="11"/>
      <c r="AF78" s="5"/>
      <c r="AG78" s="53"/>
      <c r="AH78" s="53"/>
      <c r="AI78" s="53"/>
      <c r="AJ78" s="5"/>
      <c r="AK78" s="5"/>
      <c r="AL78" s="5"/>
      <c r="AO78" s="5"/>
      <c r="AR78" s="17"/>
    </row>
    <row r="79" spans="2:44" s="20" customFormat="1" ht="18.75" customHeight="1">
      <c r="B79" s="5"/>
      <c r="C79" s="5"/>
      <c r="D79" s="5"/>
      <c r="F79" s="17"/>
      <c r="H79" s="5"/>
      <c r="I79" s="5"/>
      <c r="J79" s="5"/>
      <c r="K79" s="9"/>
      <c r="L79" s="10"/>
      <c r="M79" s="5"/>
      <c r="N79" s="12"/>
      <c r="O79" s="11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9"/>
      <c r="AE79" s="11"/>
      <c r="AF79" s="5"/>
      <c r="AG79" s="53"/>
      <c r="AH79" s="53"/>
      <c r="AI79" s="53"/>
      <c r="AJ79" s="5"/>
      <c r="AK79" s="5"/>
      <c r="AL79" s="5"/>
      <c r="AO79" s="5"/>
      <c r="AR79" s="17"/>
    </row>
    <row r="80" spans="2:44" s="20" customFormat="1" ht="18.75" customHeight="1">
      <c r="B80" s="5"/>
      <c r="C80" s="5"/>
      <c r="D80" s="5"/>
      <c r="F80" s="17"/>
      <c r="H80" s="5"/>
      <c r="I80" s="5"/>
      <c r="J80" s="5"/>
      <c r="K80" s="9"/>
      <c r="L80" s="10"/>
      <c r="M80" s="5"/>
      <c r="N80" s="12"/>
      <c r="O80" s="11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9"/>
      <c r="AE80" s="11"/>
      <c r="AF80" s="5"/>
      <c r="AG80" s="53"/>
      <c r="AH80" s="53"/>
      <c r="AI80" s="53"/>
      <c r="AJ80" s="5"/>
      <c r="AK80" s="5"/>
      <c r="AL80" s="5"/>
      <c r="AO80" s="5"/>
      <c r="AR80" s="17"/>
    </row>
    <row r="81" spans="2:44" s="20" customFormat="1" ht="18.75" customHeight="1">
      <c r="B81" s="5"/>
      <c r="C81" s="5"/>
      <c r="D81" s="5"/>
      <c r="F81" s="17"/>
      <c r="H81" s="5"/>
      <c r="I81" s="5"/>
      <c r="J81" s="5"/>
      <c r="K81" s="9"/>
      <c r="L81" s="10"/>
      <c r="M81" s="5"/>
      <c r="N81" s="12"/>
      <c r="O81" s="11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9"/>
      <c r="AE81" s="11"/>
      <c r="AF81" s="5"/>
      <c r="AG81" s="53"/>
      <c r="AH81" s="53"/>
      <c r="AI81" s="53"/>
      <c r="AJ81" s="5"/>
      <c r="AK81" s="5"/>
      <c r="AL81" s="5"/>
      <c r="AO81" s="5"/>
      <c r="AR81" s="17"/>
    </row>
    <row r="82" spans="2:44" s="20" customFormat="1" ht="18.75" customHeight="1">
      <c r="B82" s="5"/>
      <c r="C82" s="5"/>
      <c r="D82" s="5"/>
      <c r="F82" s="17"/>
      <c r="H82" s="5"/>
      <c r="I82" s="5"/>
      <c r="J82" s="5"/>
      <c r="K82" s="9"/>
      <c r="L82" s="10"/>
      <c r="M82" s="5"/>
      <c r="N82" s="12"/>
      <c r="O82" s="11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9"/>
      <c r="AE82" s="11"/>
      <c r="AF82" s="5"/>
      <c r="AG82" s="53"/>
      <c r="AH82" s="53"/>
      <c r="AI82" s="53"/>
      <c r="AJ82" s="5"/>
      <c r="AK82" s="5"/>
      <c r="AL82" s="5"/>
      <c r="AO82" s="5"/>
      <c r="AR82" s="17"/>
    </row>
    <row r="83" spans="2:44" s="20" customFormat="1" ht="18.75" customHeight="1">
      <c r="B83" s="5"/>
      <c r="C83" s="5"/>
      <c r="D83" s="5"/>
      <c r="F83" s="17"/>
      <c r="H83" s="5"/>
      <c r="I83" s="5"/>
      <c r="J83" s="5"/>
      <c r="K83" s="9"/>
      <c r="L83" s="10"/>
      <c r="M83" s="5"/>
      <c r="N83" s="12"/>
      <c r="O83" s="11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F83" s="5"/>
      <c r="AG83" s="53"/>
      <c r="AH83" s="53"/>
      <c r="AI83" s="53"/>
      <c r="AJ83" s="5"/>
      <c r="AK83" s="5"/>
      <c r="AL83" s="5"/>
      <c r="AO83" s="5"/>
      <c r="AR83" s="17"/>
    </row>
    <row r="84" spans="2:44" s="20" customFormat="1" ht="18.75" customHeight="1">
      <c r="B84" s="5"/>
      <c r="C84" s="5"/>
      <c r="D84" s="5"/>
      <c r="F84" s="17"/>
      <c r="H84" s="5"/>
      <c r="I84" s="5"/>
      <c r="J84" s="5"/>
      <c r="K84" s="9"/>
      <c r="L84" s="10"/>
      <c r="M84" s="5"/>
      <c r="N84" s="12"/>
      <c r="O84" s="11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F84" s="5"/>
      <c r="AG84" s="53"/>
      <c r="AH84" s="53"/>
      <c r="AI84" s="53"/>
      <c r="AJ84" s="5"/>
      <c r="AK84" s="5"/>
      <c r="AL84" s="5"/>
      <c r="AO84" s="5"/>
      <c r="AR84" s="17"/>
    </row>
    <row r="85" spans="2:44" s="20" customFormat="1" ht="18.75" customHeight="1">
      <c r="B85" s="5"/>
      <c r="C85" s="5"/>
      <c r="D85" s="5"/>
      <c r="F85" s="17"/>
      <c r="H85" s="5"/>
      <c r="I85" s="5"/>
      <c r="J85" s="5"/>
      <c r="K85" s="9"/>
      <c r="L85" s="10"/>
      <c r="M85" s="5"/>
      <c r="N85" s="12"/>
      <c r="O85" s="11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F85" s="5"/>
      <c r="AG85" s="53"/>
      <c r="AH85" s="53"/>
      <c r="AI85" s="53"/>
      <c r="AJ85" s="5"/>
      <c r="AK85" s="5"/>
      <c r="AL85" s="5"/>
      <c r="AO85" s="5"/>
      <c r="AR85" s="17"/>
    </row>
    <row r="86" spans="2:44" s="20" customFormat="1" ht="18.75" customHeight="1">
      <c r="B86" s="5"/>
      <c r="C86" s="5"/>
      <c r="D86" s="5"/>
      <c r="F86" s="17"/>
      <c r="H86" s="5"/>
      <c r="I86" s="5"/>
      <c r="J86" s="5"/>
      <c r="K86" s="9"/>
      <c r="L86" s="10"/>
      <c r="M86" s="5"/>
      <c r="N86" s="12"/>
      <c r="O86" s="11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F86" s="5"/>
      <c r="AG86" s="53"/>
      <c r="AH86" s="53"/>
      <c r="AI86" s="53"/>
      <c r="AJ86" s="5"/>
      <c r="AK86" s="5"/>
      <c r="AL86" s="5"/>
      <c r="AO86" s="5"/>
      <c r="AR86" s="17"/>
    </row>
    <row r="87" spans="2:44" s="20" customFormat="1" ht="18.75" customHeight="1">
      <c r="B87" s="5"/>
      <c r="C87" s="5"/>
      <c r="D87" s="5"/>
      <c r="F87" s="17"/>
      <c r="H87" s="5"/>
      <c r="I87" s="5"/>
      <c r="J87" s="5"/>
      <c r="K87" s="9"/>
      <c r="L87" s="10"/>
      <c r="M87" s="5"/>
      <c r="N87" s="12"/>
      <c r="O87" s="11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F87" s="5"/>
      <c r="AG87" s="53"/>
      <c r="AH87" s="53"/>
      <c r="AI87" s="53"/>
      <c r="AJ87" s="5"/>
      <c r="AK87" s="5"/>
      <c r="AL87" s="5"/>
      <c r="AO87" s="5"/>
      <c r="AR87" s="17"/>
    </row>
    <row r="88" spans="2:44" s="20" customFormat="1" ht="18.75" customHeight="1">
      <c r="B88" s="5"/>
      <c r="C88" s="5"/>
      <c r="D88" s="5"/>
      <c r="F88" s="17"/>
      <c r="H88" s="5"/>
      <c r="I88" s="5"/>
      <c r="J88" s="5"/>
      <c r="K88" s="9"/>
      <c r="L88" s="10"/>
      <c r="M88" s="5"/>
      <c r="N88" s="12"/>
      <c r="O88" s="11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F88" s="5"/>
      <c r="AG88" s="53"/>
      <c r="AH88" s="53"/>
      <c r="AI88" s="53"/>
      <c r="AJ88" s="5"/>
      <c r="AK88" s="5"/>
      <c r="AL88" s="5"/>
      <c r="AO88" s="5"/>
      <c r="AR88" s="17"/>
    </row>
    <row r="89" spans="2:44" s="20" customFormat="1" ht="18.75" customHeight="1">
      <c r="B89" s="5"/>
      <c r="C89" s="5"/>
      <c r="D89" s="5"/>
      <c r="F89" s="17"/>
      <c r="H89" s="5"/>
      <c r="I89" s="5"/>
      <c r="J89" s="5"/>
      <c r="K89" s="9"/>
      <c r="L89" s="10"/>
      <c r="M89" s="5"/>
      <c r="N89" s="12"/>
      <c r="O89" s="11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F89" s="5"/>
      <c r="AG89" s="53"/>
      <c r="AH89" s="53"/>
      <c r="AI89" s="53"/>
      <c r="AJ89" s="5"/>
      <c r="AK89" s="5"/>
      <c r="AL89" s="5"/>
      <c r="AO89" s="5"/>
      <c r="AR89" s="17"/>
    </row>
    <row r="90" spans="2:44" s="20" customFormat="1" ht="18.75" customHeight="1">
      <c r="B90" s="5"/>
      <c r="C90" s="5"/>
      <c r="D90" s="5"/>
      <c r="F90" s="17"/>
      <c r="H90" s="5"/>
      <c r="I90" s="5"/>
      <c r="J90" s="5"/>
      <c r="K90" s="9"/>
      <c r="L90" s="10"/>
      <c r="M90" s="5"/>
      <c r="N90" s="12"/>
      <c r="O90" s="11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F90" s="5"/>
      <c r="AG90" s="53"/>
      <c r="AH90" s="53"/>
      <c r="AI90" s="53"/>
      <c r="AJ90" s="5"/>
      <c r="AK90" s="5"/>
      <c r="AL90" s="5"/>
      <c r="AO90" s="5"/>
      <c r="AR90" s="17"/>
    </row>
    <row r="91" spans="2:44" s="20" customFormat="1" ht="18.75" customHeight="1">
      <c r="B91" s="5"/>
      <c r="C91" s="5"/>
      <c r="D91" s="5"/>
      <c r="F91" s="17"/>
      <c r="H91" s="5"/>
      <c r="I91" s="5"/>
      <c r="J91" s="5"/>
      <c r="K91" s="9"/>
      <c r="L91" s="10"/>
      <c r="M91" s="5"/>
      <c r="N91" s="12"/>
      <c r="O91" s="11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F91" s="5"/>
      <c r="AG91" s="53"/>
      <c r="AH91" s="53"/>
      <c r="AI91" s="53"/>
      <c r="AJ91" s="5"/>
      <c r="AK91" s="5"/>
      <c r="AL91" s="5"/>
      <c r="AO91" s="5"/>
      <c r="AR91" s="17"/>
    </row>
    <row r="92" spans="2:44" s="20" customFormat="1" ht="18.75" customHeight="1">
      <c r="B92" s="5"/>
      <c r="C92" s="5"/>
      <c r="D92" s="5"/>
      <c r="F92" s="17"/>
      <c r="H92" s="5"/>
      <c r="I92" s="5"/>
      <c r="J92" s="5"/>
      <c r="K92" s="9"/>
      <c r="L92" s="10"/>
      <c r="M92" s="5"/>
      <c r="N92" s="12"/>
      <c r="O92" s="11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9"/>
      <c r="AE92" s="11"/>
      <c r="AF92" s="5"/>
      <c r="AG92" s="53"/>
      <c r="AH92" s="53"/>
      <c r="AI92" s="53"/>
      <c r="AJ92" s="5"/>
      <c r="AK92" s="5"/>
      <c r="AL92" s="5"/>
      <c r="AO92" s="5"/>
      <c r="AR92" s="17"/>
    </row>
    <row r="93" spans="2:44" s="20" customFormat="1" ht="18.75" customHeight="1">
      <c r="B93" s="5"/>
      <c r="C93" s="5"/>
      <c r="D93" s="5"/>
      <c r="F93" s="17"/>
      <c r="H93" s="5"/>
      <c r="I93" s="5"/>
      <c r="J93" s="5"/>
      <c r="K93" s="9"/>
      <c r="L93" s="10"/>
      <c r="M93" s="5"/>
      <c r="N93" s="12"/>
      <c r="O93" s="11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9"/>
      <c r="AE93" s="11"/>
      <c r="AF93" s="5"/>
      <c r="AG93" s="53"/>
      <c r="AH93" s="53"/>
      <c r="AI93" s="53"/>
      <c r="AJ93" s="5"/>
      <c r="AK93" s="5"/>
      <c r="AL93" s="5"/>
      <c r="AO93" s="5"/>
      <c r="AR93" s="17"/>
    </row>
    <row r="94" spans="2:44" s="20" customFormat="1" ht="18.75" customHeight="1">
      <c r="B94" s="5"/>
      <c r="C94" s="5"/>
      <c r="D94" s="5"/>
      <c r="F94" s="17"/>
      <c r="H94" s="5"/>
      <c r="I94" s="5"/>
      <c r="J94" s="5"/>
      <c r="K94" s="9"/>
      <c r="L94" s="10"/>
      <c r="M94" s="5"/>
      <c r="N94" s="12"/>
      <c r="O94" s="11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9"/>
      <c r="AE94" s="11"/>
      <c r="AF94" s="5"/>
      <c r="AG94" s="53"/>
      <c r="AH94" s="53"/>
      <c r="AI94" s="53"/>
      <c r="AJ94" s="5"/>
      <c r="AK94" s="5"/>
      <c r="AL94" s="5"/>
      <c r="AO94" s="5"/>
      <c r="AR94" s="17"/>
    </row>
    <row r="95" spans="2:44" s="20" customFormat="1" ht="24.75" customHeight="1">
      <c r="B95" s="5"/>
      <c r="C95" s="5"/>
      <c r="D95" s="5"/>
      <c r="F95" s="17"/>
      <c r="H95" s="5"/>
      <c r="I95" s="5"/>
      <c r="J95" s="5"/>
      <c r="K95" s="9"/>
      <c r="L95" s="10"/>
      <c r="M95" s="5"/>
      <c r="N95" s="12"/>
      <c r="O95" s="11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9"/>
      <c r="AE95" s="11"/>
      <c r="AF95" s="5"/>
      <c r="AG95" s="53"/>
      <c r="AH95" s="53"/>
      <c r="AI95" s="53"/>
      <c r="AJ95" s="5"/>
      <c r="AK95" s="5"/>
      <c r="AL95" s="5"/>
      <c r="AO95" s="5"/>
      <c r="AR95" s="17"/>
    </row>
    <row r="96" spans="2:44" s="20" customFormat="1" ht="24.75" customHeight="1">
      <c r="B96" s="5"/>
      <c r="C96" s="5"/>
      <c r="D96" s="5"/>
      <c r="F96" s="17"/>
      <c r="H96" s="5"/>
      <c r="I96" s="5"/>
      <c r="J96" s="5"/>
      <c r="K96" s="9"/>
      <c r="L96" s="10"/>
      <c r="M96" s="5"/>
      <c r="N96" s="12"/>
      <c r="O96" s="11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9"/>
      <c r="AE96" s="11"/>
      <c r="AF96" s="5"/>
      <c r="AG96" s="53"/>
      <c r="AH96" s="53"/>
      <c r="AI96" s="53"/>
      <c r="AJ96" s="5"/>
      <c r="AK96" s="5"/>
      <c r="AL96" s="5"/>
      <c r="AO96" s="5"/>
      <c r="AR96" s="17"/>
    </row>
    <row r="97" spans="2:44" s="20" customFormat="1" ht="24.75" customHeight="1">
      <c r="B97" s="5"/>
      <c r="C97" s="5"/>
      <c r="D97" s="5"/>
      <c r="F97" s="17"/>
      <c r="H97" s="5"/>
      <c r="I97" s="5"/>
      <c r="J97" s="5"/>
      <c r="K97" s="9"/>
      <c r="L97" s="10"/>
      <c r="M97" s="5"/>
      <c r="N97" s="12"/>
      <c r="O97" s="11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9"/>
      <c r="AE97" s="11"/>
      <c r="AF97" s="5"/>
      <c r="AG97" s="53"/>
      <c r="AH97" s="53"/>
      <c r="AI97" s="53"/>
      <c r="AJ97" s="5"/>
      <c r="AK97" s="5"/>
      <c r="AL97" s="5"/>
      <c r="AO97" s="5"/>
      <c r="AR97" s="17"/>
    </row>
    <row r="98" spans="2:44" s="20" customFormat="1" ht="24.75" customHeight="1">
      <c r="B98" s="5"/>
      <c r="C98" s="5"/>
      <c r="D98" s="5"/>
      <c r="F98" s="17"/>
      <c r="H98" s="5"/>
      <c r="I98" s="5"/>
      <c r="J98" s="5"/>
      <c r="K98" s="9"/>
      <c r="L98" s="10"/>
      <c r="M98" s="5"/>
      <c r="N98" s="12"/>
      <c r="O98" s="11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9"/>
      <c r="AE98" s="11"/>
      <c r="AF98" s="5"/>
      <c r="AG98" s="53"/>
      <c r="AH98" s="53"/>
      <c r="AI98" s="53"/>
      <c r="AJ98" s="5"/>
      <c r="AK98" s="5"/>
      <c r="AL98" s="5"/>
      <c r="AO98" s="5"/>
      <c r="AR98" s="17"/>
    </row>
    <row r="99" spans="2:44" s="20" customFormat="1" ht="15">
      <c r="B99" s="5"/>
      <c r="C99" s="5"/>
      <c r="D99" s="5"/>
      <c r="F99" s="17"/>
      <c r="H99" s="5"/>
      <c r="I99" s="5"/>
      <c r="J99" s="5"/>
      <c r="K99" s="9"/>
      <c r="L99" s="10"/>
      <c r="M99" s="5"/>
      <c r="N99" s="12"/>
      <c r="O99" s="11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9"/>
      <c r="AE99" s="11"/>
      <c r="AF99" s="5"/>
      <c r="AG99" s="53"/>
      <c r="AH99" s="53"/>
      <c r="AI99" s="53"/>
      <c r="AJ99" s="5"/>
      <c r="AK99" s="5"/>
      <c r="AL99" s="5"/>
      <c r="AO99" s="5"/>
      <c r="AR99" s="17"/>
    </row>
    <row r="100" spans="2:44" s="20" customFormat="1" ht="15">
      <c r="B100" s="5"/>
      <c r="C100" s="5"/>
      <c r="D100" s="5"/>
      <c r="F100" s="17"/>
      <c r="H100" s="5"/>
      <c r="I100" s="5"/>
      <c r="J100" s="5"/>
      <c r="K100" s="9"/>
      <c r="L100" s="10"/>
      <c r="M100" s="5"/>
      <c r="N100" s="12"/>
      <c r="O100" s="11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9"/>
      <c r="AE100" s="11"/>
      <c r="AF100" s="5"/>
      <c r="AG100" s="53"/>
      <c r="AH100" s="53"/>
      <c r="AI100" s="53"/>
      <c r="AJ100" s="5"/>
      <c r="AK100" s="5"/>
      <c r="AL100" s="5"/>
      <c r="AO100" s="5"/>
      <c r="AR100" s="17"/>
    </row>
    <row r="101" spans="2:44" s="20" customFormat="1" ht="15">
      <c r="B101" s="5"/>
      <c r="C101" s="5"/>
      <c r="D101" s="5"/>
      <c r="F101" s="17"/>
      <c r="H101" s="5"/>
      <c r="I101" s="5"/>
      <c r="J101" s="5"/>
      <c r="K101" s="9"/>
      <c r="L101" s="10"/>
      <c r="M101" s="5"/>
      <c r="N101" s="12"/>
      <c r="O101" s="11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9"/>
      <c r="AE101" s="11"/>
      <c r="AF101" s="5"/>
      <c r="AG101" s="53"/>
      <c r="AH101" s="53"/>
      <c r="AI101" s="53"/>
      <c r="AJ101" s="5"/>
      <c r="AK101" s="5"/>
      <c r="AL101" s="5"/>
      <c r="AO101" s="5"/>
      <c r="AR101" s="17"/>
    </row>
    <row r="102" spans="2:44" s="20" customFormat="1" ht="15">
      <c r="B102" s="5"/>
      <c r="C102" s="5"/>
      <c r="D102" s="5"/>
      <c r="F102" s="17"/>
      <c r="H102" s="5"/>
      <c r="I102" s="5"/>
      <c r="J102" s="5"/>
      <c r="K102" s="9"/>
      <c r="L102" s="10"/>
      <c r="M102" s="5"/>
      <c r="N102" s="12"/>
      <c r="O102" s="11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9"/>
      <c r="AE102" s="11"/>
      <c r="AF102" s="5"/>
      <c r="AG102" s="53"/>
      <c r="AH102" s="53"/>
      <c r="AI102" s="53"/>
      <c r="AJ102" s="5"/>
      <c r="AK102" s="5"/>
      <c r="AL102" s="5"/>
      <c r="AO102" s="5"/>
      <c r="AR102" s="17"/>
    </row>
    <row r="103" spans="2:44" s="20" customFormat="1" ht="15">
      <c r="B103" s="5"/>
      <c r="C103" s="5"/>
      <c r="D103" s="5"/>
      <c r="F103" s="17"/>
      <c r="H103" s="5"/>
      <c r="I103" s="5"/>
      <c r="J103" s="5"/>
      <c r="K103" s="9"/>
      <c r="L103" s="10"/>
      <c r="M103" s="5"/>
      <c r="N103" s="12"/>
      <c r="O103" s="11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9"/>
      <c r="AE103" s="11"/>
      <c r="AF103" s="5"/>
      <c r="AG103" s="53"/>
      <c r="AH103" s="53"/>
      <c r="AI103" s="53"/>
      <c r="AJ103" s="5"/>
      <c r="AK103" s="5"/>
      <c r="AL103" s="5"/>
      <c r="AO103" s="5"/>
      <c r="AR103" s="17"/>
    </row>
    <row r="104" spans="2:44" s="20" customFormat="1" ht="15">
      <c r="B104" s="5"/>
      <c r="C104" s="5"/>
      <c r="D104" s="5"/>
      <c r="F104" s="17"/>
      <c r="H104" s="5"/>
      <c r="I104" s="5"/>
      <c r="J104" s="5"/>
      <c r="K104" s="9"/>
      <c r="L104" s="10"/>
      <c r="M104" s="5"/>
      <c r="N104" s="12"/>
      <c r="O104" s="11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9"/>
      <c r="AE104" s="11"/>
      <c r="AF104" s="5"/>
      <c r="AG104" s="53"/>
      <c r="AH104" s="53"/>
      <c r="AI104" s="53"/>
      <c r="AJ104" s="5"/>
      <c r="AK104" s="5"/>
      <c r="AL104" s="5"/>
      <c r="AO104" s="5"/>
      <c r="AR104" s="17"/>
    </row>
    <row r="105" spans="2:44" s="20" customFormat="1" ht="15">
      <c r="B105" s="5"/>
      <c r="C105" s="5"/>
      <c r="D105" s="5"/>
      <c r="F105" s="17"/>
      <c r="H105" s="5"/>
      <c r="I105" s="5"/>
      <c r="J105" s="5"/>
      <c r="K105" s="9"/>
      <c r="L105" s="10"/>
      <c r="M105" s="5"/>
      <c r="N105" s="12"/>
      <c r="O105" s="11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9"/>
      <c r="AE105" s="11"/>
      <c r="AF105" s="5"/>
      <c r="AG105" s="53"/>
      <c r="AH105" s="53"/>
      <c r="AI105" s="53"/>
      <c r="AJ105" s="5"/>
      <c r="AK105" s="5"/>
      <c r="AL105" s="5"/>
      <c r="AO105" s="5"/>
      <c r="AR105" s="17"/>
    </row>
    <row r="106" spans="2:44" s="20" customFormat="1" ht="15">
      <c r="B106" s="5"/>
      <c r="C106" s="5"/>
      <c r="D106" s="5"/>
      <c r="F106" s="17"/>
      <c r="H106" s="5"/>
      <c r="I106" s="5"/>
      <c r="J106" s="5"/>
      <c r="K106" s="9"/>
      <c r="L106" s="10"/>
      <c r="M106" s="5"/>
      <c r="N106" s="12"/>
      <c r="O106" s="11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9"/>
      <c r="AE106" s="11"/>
      <c r="AF106" s="5"/>
      <c r="AG106" s="53"/>
      <c r="AH106" s="53"/>
      <c r="AI106" s="53"/>
      <c r="AJ106" s="5"/>
      <c r="AK106" s="5"/>
      <c r="AL106" s="5"/>
      <c r="AO106" s="5"/>
      <c r="AR106" s="17"/>
    </row>
    <row r="107" spans="2:44" s="20" customFormat="1" ht="15">
      <c r="B107" s="5"/>
      <c r="C107" s="5"/>
      <c r="D107" s="5"/>
      <c r="F107" s="17"/>
      <c r="H107" s="5"/>
      <c r="I107" s="5"/>
      <c r="J107" s="5"/>
      <c r="K107" s="9"/>
      <c r="L107" s="10"/>
      <c r="M107" s="5"/>
      <c r="N107" s="12"/>
      <c r="O107" s="11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9"/>
      <c r="AE107" s="11"/>
      <c r="AF107" s="5"/>
      <c r="AG107" s="53"/>
      <c r="AH107" s="53"/>
      <c r="AI107" s="53"/>
      <c r="AJ107" s="5"/>
      <c r="AK107" s="5"/>
      <c r="AL107" s="5"/>
      <c r="AO107" s="5"/>
      <c r="AR107" s="17"/>
    </row>
    <row r="108" spans="2:44" s="20" customFormat="1" ht="15">
      <c r="B108" s="5"/>
      <c r="C108" s="5"/>
      <c r="D108" s="5"/>
      <c r="F108" s="17"/>
      <c r="H108" s="5"/>
      <c r="I108" s="5"/>
      <c r="J108" s="5"/>
      <c r="K108" s="9"/>
      <c r="L108" s="10"/>
      <c r="M108" s="5"/>
      <c r="N108" s="12"/>
      <c r="O108" s="11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9"/>
      <c r="AE108" s="11"/>
      <c r="AF108" s="5"/>
      <c r="AG108" s="53"/>
      <c r="AH108" s="53"/>
      <c r="AI108" s="53"/>
      <c r="AJ108" s="5"/>
      <c r="AK108" s="5"/>
      <c r="AL108" s="5"/>
      <c r="AO108" s="5"/>
      <c r="AR108" s="17"/>
    </row>
    <row r="109" spans="2:44" s="20" customFormat="1" ht="15">
      <c r="B109" s="5"/>
      <c r="C109" s="5"/>
      <c r="D109" s="5"/>
      <c r="F109" s="17"/>
      <c r="H109" s="5"/>
      <c r="I109" s="5"/>
      <c r="J109" s="5"/>
      <c r="K109" s="9"/>
      <c r="L109" s="10"/>
      <c r="M109" s="5"/>
      <c r="N109" s="12"/>
      <c r="O109" s="11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9"/>
      <c r="AE109" s="11"/>
      <c r="AF109" s="5"/>
      <c r="AG109" s="53"/>
      <c r="AH109" s="53"/>
      <c r="AI109" s="53"/>
      <c r="AJ109" s="5"/>
      <c r="AK109" s="5"/>
      <c r="AL109" s="5"/>
      <c r="AO109" s="5"/>
      <c r="AR109" s="17"/>
    </row>
    <row r="110" spans="2:44" s="20" customFormat="1" ht="15">
      <c r="B110" s="5"/>
      <c r="C110" s="5"/>
      <c r="D110" s="5"/>
      <c r="F110" s="17"/>
      <c r="H110" s="5"/>
      <c r="I110" s="5"/>
      <c r="J110" s="5"/>
      <c r="K110" s="9"/>
      <c r="L110" s="10"/>
      <c r="M110" s="5"/>
      <c r="N110" s="12"/>
      <c r="O110" s="11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9"/>
      <c r="AE110" s="11"/>
      <c r="AF110" s="5"/>
      <c r="AG110" s="53"/>
      <c r="AH110" s="53"/>
      <c r="AI110" s="53"/>
      <c r="AJ110" s="5"/>
      <c r="AK110" s="5"/>
      <c r="AL110" s="5"/>
      <c r="AO110" s="5"/>
      <c r="AR110" s="17"/>
    </row>
    <row r="111" spans="2:44" s="20" customFormat="1" ht="15">
      <c r="B111" s="5"/>
      <c r="C111" s="5"/>
      <c r="D111" s="5"/>
      <c r="F111" s="17"/>
      <c r="H111" s="5"/>
      <c r="I111" s="5"/>
      <c r="J111" s="5"/>
      <c r="K111" s="9"/>
      <c r="L111" s="10"/>
      <c r="M111" s="5"/>
      <c r="N111" s="12"/>
      <c r="O111" s="11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9"/>
      <c r="AE111" s="11"/>
      <c r="AF111" s="5"/>
      <c r="AG111" s="53"/>
      <c r="AH111" s="53"/>
      <c r="AI111" s="53"/>
      <c r="AJ111" s="5"/>
      <c r="AK111" s="5"/>
      <c r="AL111" s="5"/>
      <c r="AO111" s="5"/>
      <c r="AR111" s="17"/>
    </row>
    <row r="112" spans="2:44" s="20" customFormat="1" ht="15">
      <c r="B112" s="5"/>
      <c r="C112" s="5"/>
      <c r="D112" s="5"/>
      <c r="F112" s="17"/>
      <c r="H112" s="5"/>
      <c r="I112" s="5"/>
      <c r="J112" s="5"/>
      <c r="K112" s="9"/>
      <c r="L112" s="10"/>
      <c r="M112" s="5"/>
      <c r="N112" s="12"/>
      <c r="O112" s="11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9"/>
      <c r="AE112" s="11"/>
      <c r="AF112" s="5"/>
      <c r="AG112" s="53"/>
      <c r="AH112" s="53"/>
      <c r="AI112" s="53"/>
      <c r="AJ112" s="5"/>
      <c r="AK112" s="5"/>
      <c r="AL112" s="5"/>
      <c r="AO112" s="5"/>
      <c r="AR112" s="17"/>
    </row>
    <row r="113" spans="2:44" s="20" customFormat="1" ht="15">
      <c r="B113" s="5"/>
      <c r="C113" s="5"/>
      <c r="D113" s="5"/>
      <c r="F113" s="17"/>
      <c r="H113" s="5"/>
      <c r="I113" s="5"/>
      <c r="J113" s="5"/>
      <c r="K113" s="9"/>
      <c r="L113" s="10"/>
      <c r="M113" s="5"/>
      <c r="N113" s="12"/>
      <c r="O113" s="11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9"/>
      <c r="AE113" s="11"/>
      <c r="AF113" s="5"/>
      <c r="AG113" s="53"/>
      <c r="AH113" s="53"/>
      <c r="AI113" s="53"/>
      <c r="AJ113" s="5"/>
      <c r="AK113" s="5"/>
      <c r="AL113" s="5"/>
      <c r="AO113" s="5"/>
      <c r="AR113" s="17"/>
    </row>
    <row r="114" spans="2:44" s="20" customFormat="1" ht="15">
      <c r="B114" s="5"/>
      <c r="C114" s="5"/>
      <c r="D114" s="5"/>
      <c r="F114" s="17"/>
      <c r="H114" s="5"/>
      <c r="I114" s="5"/>
      <c r="J114" s="5"/>
      <c r="K114" s="9"/>
      <c r="L114" s="10"/>
      <c r="M114" s="5"/>
      <c r="N114" s="12"/>
      <c r="O114" s="11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9"/>
      <c r="AE114" s="11"/>
      <c r="AF114" s="5"/>
      <c r="AG114" s="53"/>
      <c r="AH114" s="53"/>
      <c r="AI114" s="53"/>
      <c r="AJ114" s="5"/>
      <c r="AK114" s="5"/>
      <c r="AL114" s="5"/>
      <c r="AO114" s="5"/>
      <c r="AR114" s="17"/>
    </row>
    <row r="115" spans="2:44" s="20" customFormat="1" ht="15">
      <c r="B115" s="5"/>
      <c r="C115" s="5"/>
      <c r="D115" s="5"/>
      <c r="F115" s="17"/>
      <c r="H115" s="5"/>
      <c r="I115" s="5"/>
      <c r="J115" s="5"/>
      <c r="K115" s="9"/>
      <c r="L115" s="10"/>
      <c r="M115" s="5"/>
      <c r="N115" s="12"/>
      <c r="O115" s="11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9"/>
      <c r="AE115" s="11"/>
      <c r="AF115" s="5"/>
      <c r="AG115" s="53"/>
      <c r="AH115" s="53"/>
      <c r="AI115" s="53"/>
      <c r="AJ115" s="5"/>
      <c r="AK115" s="5"/>
      <c r="AL115" s="5"/>
      <c r="AO115" s="5"/>
      <c r="AR115" s="17"/>
    </row>
    <row r="116" spans="2:44" s="20" customFormat="1" ht="15">
      <c r="B116" s="5"/>
      <c r="C116" s="5"/>
      <c r="D116" s="5"/>
      <c r="F116" s="17"/>
      <c r="H116" s="5"/>
      <c r="I116" s="5"/>
      <c r="J116" s="5"/>
      <c r="K116" s="9"/>
      <c r="L116" s="10"/>
      <c r="M116" s="5"/>
      <c r="N116" s="12"/>
      <c r="O116" s="11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9"/>
      <c r="AE116" s="11"/>
      <c r="AF116" s="5"/>
      <c r="AG116" s="53"/>
      <c r="AH116" s="53"/>
      <c r="AI116" s="53"/>
      <c r="AJ116" s="5"/>
      <c r="AK116" s="5"/>
      <c r="AL116" s="5"/>
      <c r="AO116" s="5"/>
      <c r="AR116" s="17"/>
    </row>
    <row r="117" spans="2:44" s="20" customFormat="1" ht="15">
      <c r="B117" s="5"/>
      <c r="C117" s="5"/>
      <c r="D117" s="5"/>
      <c r="F117" s="17"/>
      <c r="H117" s="5"/>
      <c r="I117" s="5"/>
      <c r="J117" s="5"/>
      <c r="K117" s="9"/>
      <c r="L117" s="10"/>
      <c r="M117" s="5"/>
      <c r="N117" s="12"/>
      <c r="O117" s="11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9"/>
      <c r="AE117" s="11"/>
      <c r="AF117" s="5"/>
      <c r="AG117" s="53"/>
      <c r="AH117" s="53"/>
      <c r="AI117" s="53"/>
      <c r="AJ117" s="5"/>
      <c r="AK117" s="5"/>
      <c r="AL117" s="5"/>
      <c r="AO117" s="5"/>
      <c r="AR117" s="17"/>
    </row>
    <row r="118" spans="2:44" s="20" customFormat="1" ht="15">
      <c r="B118" s="5"/>
      <c r="C118" s="5"/>
      <c r="D118" s="5"/>
      <c r="F118" s="17"/>
      <c r="H118" s="5"/>
      <c r="I118" s="5"/>
      <c r="J118" s="5"/>
      <c r="K118" s="9"/>
      <c r="L118" s="10"/>
      <c r="M118" s="5"/>
      <c r="N118" s="12"/>
      <c r="O118" s="11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9"/>
      <c r="AE118" s="11"/>
      <c r="AF118" s="5"/>
      <c r="AG118" s="53"/>
      <c r="AH118" s="53"/>
      <c r="AI118" s="53"/>
      <c r="AJ118" s="5"/>
      <c r="AK118" s="5"/>
      <c r="AL118" s="5"/>
      <c r="AO118" s="5"/>
      <c r="AR118" s="17"/>
    </row>
    <row r="119" spans="2:44" s="20" customFormat="1" ht="15">
      <c r="B119" s="5"/>
      <c r="C119" s="5"/>
      <c r="D119" s="5"/>
      <c r="F119" s="17"/>
      <c r="H119" s="5"/>
      <c r="I119" s="5"/>
      <c r="J119" s="5"/>
      <c r="K119" s="9"/>
      <c r="L119" s="10"/>
      <c r="M119" s="5"/>
      <c r="N119" s="12"/>
      <c r="O119" s="11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9"/>
      <c r="AE119" s="11"/>
      <c r="AF119" s="5"/>
      <c r="AG119" s="53"/>
      <c r="AH119" s="53"/>
      <c r="AI119" s="53"/>
      <c r="AJ119" s="5"/>
      <c r="AK119" s="5"/>
      <c r="AL119" s="5"/>
      <c r="AO119" s="5"/>
      <c r="AR119" s="17"/>
    </row>
    <row r="120" spans="2:44" s="20" customFormat="1" ht="15">
      <c r="B120" s="5"/>
      <c r="C120" s="5"/>
      <c r="D120" s="5"/>
      <c r="F120" s="17"/>
      <c r="H120" s="5"/>
      <c r="I120" s="5"/>
      <c r="J120" s="5"/>
      <c r="K120" s="9"/>
      <c r="L120" s="10"/>
      <c r="M120" s="5"/>
      <c r="N120" s="12"/>
      <c r="O120" s="11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9"/>
      <c r="AE120" s="11"/>
      <c r="AF120" s="5"/>
      <c r="AG120" s="53"/>
      <c r="AH120" s="53"/>
      <c r="AI120" s="53"/>
      <c r="AJ120" s="5"/>
      <c r="AK120" s="5"/>
      <c r="AL120" s="5"/>
      <c r="AO120" s="5"/>
      <c r="AR120" s="17"/>
    </row>
    <row r="121" spans="2:44" s="20" customFormat="1" ht="15">
      <c r="B121" s="5"/>
      <c r="C121" s="5"/>
      <c r="D121" s="5"/>
      <c r="F121" s="17"/>
      <c r="H121" s="5"/>
      <c r="I121" s="5"/>
      <c r="J121" s="5"/>
      <c r="K121" s="9"/>
      <c r="L121" s="10"/>
      <c r="M121" s="5"/>
      <c r="N121" s="12"/>
      <c r="O121" s="11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9"/>
      <c r="AE121" s="11"/>
      <c r="AF121" s="5"/>
      <c r="AG121" s="53"/>
      <c r="AH121" s="53"/>
      <c r="AI121" s="53"/>
      <c r="AJ121" s="5"/>
      <c r="AK121" s="5"/>
      <c r="AL121" s="5"/>
      <c r="AO121" s="5"/>
      <c r="AR121" s="17"/>
    </row>
    <row r="122" spans="2:44" s="20" customFormat="1" ht="15">
      <c r="B122" s="5"/>
      <c r="C122" s="5"/>
      <c r="D122" s="5"/>
      <c r="F122" s="17"/>
      <c r="H122" s="5"/>
      <c r="I122" s="5"/>
      <c r="J122" s="5"/>
      <c r="K122" s="9"/>
      <c r="L122" s="10"/>
      <c r="M122" s="5"/>
      <c r="N122" s="12"/>
      <c r="O122" s="11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9"/>
      <c r="AE122" s="11"/>
      <c r="AF122" s="5"/>
      <c r="AG122" s="53"/>
      <c r="AH122" s="53"/>
      <c r="AI122" s="53"/>
      <c r="AJ122" s="5"/>
      <c r="AK122" s="5"/>
      <c r="AL122" s="5"/>
      <c r="AO122" s="5"/>
      <c r="AR122" s="17"/>
    </row>
    <row r="123" spans="2:44" s="20" customFormat="1" ht="15">
      <c r="B123" s="5"/>
      <c r="C123" s="5"/>
      <c r="D123" s="5"/>
      <c r="F123" s="17"/>
      <c r="H123" s="5"/>
      <c r="I123" s="5"/>
      <c r="J123" s="5"/>
      <c r="K123" s="9"/>
      <c r="L123" s="10"/>
      <c r="M123" s="5"/>
      <c r="N123" s="12"/>
      <c r="O123" s="11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9"/>
      <c r="AE123" s="11"/>
      <c r="AF123" s="5"/>
      <c r="AG123" s="53"/>
      <c r="AH123" s="53"/>
      <c r="AI123" s="53"/>
      <c r="AJ123" s="5"/>
      <c r="AK123" s="5"/>
      <c r="AL123" s="5"/>
      <c r="AO123" s="5"/>
      <c r="AR123" s="17"/>
    </row>
    <row r="124" spans="2:44" s="20" customFormat="1" ht="15">
      <c r="B124" s="5"/>
      <c r="C124" s="5"/>
      <c r="D124" s="5"/>
      <c r="F124" s="17"/>
      <c r="H124" s="5"/>
      <c r="I124" s="5"/>
      <c r="J124" s="5"/>
      <c r="K124" s="9"/>
      <c r="L124" s="10"/>
      <c r="M124" s="5"/>
      <c r="N124" s="12"/>
      <c r="O124" s="11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9"/>
      <c r="AE124" s="11"/>
      <c r="AF124" s="5"/>
      <c r="AG124" s="53"/>
      <c r="AH124" s="53"/>
      <c r="AI124" s="53"/>
      <c r="AJ124" s="5"/>
      <c r="AK124" s="5"/>
      <c r="AL124" s="5"/>
      <c r="AO124" s="5"/>
      <c r="AR124" s="17"/>
    </row>
    <row r="125" spans="2:44" s="20" customFormat="1" ht="15">
      <c r="B125" s="5"/>
      <c r="C125" s="5"/>
      <c r="D125" s="5"/>
      <c r="F125" s="17"/>
      <c r="H125" s="5"/>
      <c r="I125" s="5"/>
      <c r="J125" s="5"/>
      <c r="K125" s="9"/>
      <c r="L125" s="10"/>
      <c r="M125" s="5"/>
      <c r="N125" s="12"/>
      <c r="O125" s="11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9"/>
      <c r="AE125" s="11"/>
      <c r="AF125" s="5"/>
      <c r="AG125" s="53"/>
      <c r="AH125" s="53"/>
      <c r="AI125" s="53"/>
      <c r="AJ125" s="5"/>
      <c r="AK125" s="5"/>
      <c r="AL125" s="5"/>
      <c r="AO125" s="5"/>
      <c r="AR125" s="17"/>
    </row>
    <row r="126" spans="2:44" s="20" customFormat="1" ht="15">
      <c r="B126" s="5"/>
      <c r="C126" s="5"/>
      <c r="D126" s="5"/>
      <c r="F126" s="17"/>
      <c r="H126" s="5"/>
      <c r="I126" s="5"/>
      <c r="J126" s="5"/>
      <c r="K126" s="9"/>
      <c r="L126" s="10"/>
      <c r="M126" s="5"/>
      <c r="N126" s="12"/>
      <c r="O126" s="11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9"/>
      <c r="AE126" s="11"/>
      <c r="AF126" s="5"/>
      <c r="AG126" s="53"/>
      <c r="AH126" s="53"/>
      <c r="AI126" s="53"/>
      <c r="AJ126" s="5"/>
      <c r="AK126" s="5"/>
      <c r="AL126" s="5"/>
      <c r="AO126" s="5"/>
      <c r="AR126" s="17"/>
    </row>
    <row r="127" spans="2:44" s="20" customFormat="1" ht="15">
      <c r="B127" s="5"/>
      <c r="C127" s="5"/>
      <c r="D127" s="5"/>
      <c r="F127" s="17"/>
      <c r="H127" s="5"/>
      <c r="I127" s="5"/>
      <c r="J127" s="5"/>
      <c r="K127" s="9"/>
      <c r="L127" s="10"/>
      <c r="M127" s="5"/>
      <c r="N127" s="12"/>
      <c r="O127" s="11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9"/>
      <c r="AE127" s="11"/>
      <c r="AF127" s="5"/>
      <c r="AG127" s="53"/>
      <c r="AH127" s="53"/>
      <c r="AI127" s="53"/>
      <c r="AJ127" s="5"/>
      <c r="AK127" s="5"/>
      <c r="AL127" s="5"/>
      <c r="AO127" s="5"/>
      <c r="AR127" s="17"/>
    </row>
    <row r="128" spans="2:44" s="20" customFormat="1" ht="15">
      <c r="B128" s="5"/>
      <c r="C128" s="5"/>
      <c r="D128" s="5"/>
      <c r="F128" s="17"/>
      <c r="H128" s="5"/>
      <c r="I128" s="5"/>
      <c r="J128" s="5"/>
      <c r="K128" s="9"/>
      <c r="L128" s="10"/>
      <c r="M128" s="5"/>
      <c r="N128" s="12"/>
      <c r="O128" s="11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9"/>
      <c r="AE128" s="11"/>
      <c r="AF128" s="5"/>
      <c r="AG128" s="53"/>
      <c r="AH128" s="53"/>
      <c r="AI128" s="53"/>
      <c r="AJ128" s="5"/>
      <c r="AK128" s="5"/>
      <c r="AL128" s="5"/>
      <c r="AO128" s="5"/>
      <c r="AR128" s="17"/>
    </row>
    <row r="129" spans="2:44" s="20" customFormat="1" ht="15">
      <c r="B129" s="5"/>
      <c r="C129" s="5"/>
      <c r="D129" s="5"/>
      <c r="F129" s="17"/>
      <c r="H129" s="5"/>
      <c r="I129" s="5"/>
      <c r="J129" s="5"/>
      <c r="K129" s="9"/>
      <c r="L129" s="10"/>
      <c r="M129" s="5"/>
      <c r="N129" s="12"/>
      <c r="O129" s="11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9"/>
      <c r="AE129" s="11"/>
      <c r="AF129" s="5"/>
      <c r="AG129" s="53"/>
      <c r="AH129" s="53"/>
      <c r="AI129" s="53"/>
      <c r="AJ129" s="5"/>
      <c r="AK129" s="5"/>
      <c r="AL129" s="5"/>
      <c r="AO129" s="5"/>
      <c r="AR129" s="17"/>
    </row>
    <row r="130" spans="2:44" s="20" customFormat="1" ht="15">
      <c r="B130" s="5"/>
      <c r="C130" s="5"/>
      <c r="D130" s="5"/>
      <c r="F130" s="17"/>
      <c r="H130" s="5"/>
      <c r="I130" s="5"/>
      <c r="J130" s="5"/>
      <c r="K130" s="9"/>
      <c r="L130" s="10"/>
      <c r="M130" s="5"/>
      <c r="N130" s="12"/>
      <c r="O130" s="11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9"/>
      <c r="AE130" s="11"/>
      <c r="AF130" s="5"/>
      <c r="AG130" s="53"/>
      <c r="AH130" s="53"/>
      <c r="AI130" s="53"/>
      <c r="AJ130" s="5"/>
      <c r="AK130" s="5"/>
      <c r="AL130" s="5"/>
      <c r="AO130" s="5"/>
      <c r="AR130" s="17"/>
    </row>
    <row r="131" spans="2:44" s="20" customFormat="1" ht="15">
      <c r="B131" s="5"/>
      <c r="C131" s="5"/>
      <c r="D131" s="5"/>
      <c r="F131" s="17"/>
      <c r="H131" s="5"/>
      <c r="I131" s="5"/>
      <c r="J131" s="5"/>
      <c r="K131" s="9"/>
      <c r="L131" s="10"/>
      <c r="M131" s="5"/>
      <c r="N131" s="12"/>
      <c r="O131" s="11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9"/>
      <c r="AE131" s="11"/>
      <c r="AF131" s="5"/>
      <c r="AG131" s="53"/>
      <c r="AH131" s="53"/>
      <c r="AI131" s="53"/>
      <c r="AJ131" s="5"/>
      <c r="AK131" s="5"/>
      <c r="AL131" s="5"/>
      <c r="AO131" s="5"/>
      <c r="AR131" s="17"/>
    </row>
    <row r="132" spans="2:44" s="20" customFormat="1" ht="15">
      <c r="B132" s="5"/>
      <c r="C132" s="5"/>
      <c r="D132" s="5"/>
      <c r="F132" s="17"/>
      <c r="H132" s="5"/>
      <c r="I132" s="5"/>
      <c r="J132" s="5"/>
      <c r="K132" s="9"/>
      <c r="L132" s="10"/>
      <c r="M132" s="5"/>
      <c r="N132" s="12"/>
      <c r="O132" s="11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9"/>
      <c r="AE132" s="11"/>
      <c r="AF132" s="5"/>
      <c r="AG132" s="53"/>
      <c r="AH132" s="53"/>
      <c r="AI132" s="53"/>
      <c r="AJ132" s="5"/>
      <c r="AK132" s="5"/>
      <c r="AL132" s="5"/>
      <c r="AO132" s="5"/>
      <c r="AR132" s="17"/>
    </row>
    <row r="133" spans="2:44" s="20" customFormat="1" ht="15">
      <c r="B133" s="5"/>
      <c r="C133" s="5"/>
      <c r="D133" s="5"/>
      <c r="F133" s="17"/>
      <c r="H133" s="5"/>
      <c r="I133" s="5"/>
      <c r="J133" s="5"/>
      <c r="K133" s="9"/>
      <c r="L133" s="10"/>
      <c r="M133" s="5"/>
      <c r="N133" s="12"/>
      <c r="O133" s="11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9"/>
      <c r="AE133" s="11"/>
      <c r="AF133" s="5"/>
      <c r="AG133" s="53"/>
      <c r="AH133" s="53"/>
      <c r="AI133" s="53"/>
      <c r="AJ133" s="5"/>
      <c r="AK133" s="5"/>
      <c r="AL133" s="5"/>
      <c r="AO133" s="5"/>
      <c r="AR133" s="17"/>
    </row>
    <row r="134" spans="2:44" s="20" customFormat="1" ht="15">
      <c r="B134" s="5"/>
      <c r="C134" s="5"/>
      <c r="D134" s="5"/>
      <c r="F134" s="17"/>
      <c r="H134" s="5"/>
      <c r="I134" s="5"/>
      <c r="J134" s="5"/>
      <c r="K134" s="9"/>
      <c r="L134" s="10"/>
      <c r="M134" s="5"/>
      <c r="N134" s="12"/>
      <c r="O134" s="11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9"/>
      <c r="AE134" s="11"/>
      <c r="AF134" s="5"/>
      <c r="AG134" s="53"/>
      <c r="AH134" s="53"/>
      <c r="AI134" s="53"/>
      <c r="AJ134" s="5"/>
      <c r="AK134" s="5"/>
      <c r="AL134" s="5"/>
      <c r="AO134" s="5"/>
      <c r="AR134" s="17"/>
    </row>
    <row r="135" spans="2:44" s="20" customFormat="1" ht="15">
      <c r="B135" s="5"/>
      <c r="C135" s="5"/>
      <c r="D135" s="5"/>
      <c r="F135" s="17"/>
      <c r="H135" s="5"/>
      <c r="I135" s="5"/>
      <c r="J135" s="5"/>
      <c r="K135" s="9"/>
      <c r="L135" s="10"/>
      <c r="M135" s="5"/>
      <c r="N135" s="12"/>
      <c r="O135" s="11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9"/>
      <c r="AE135" s="11"/>
      <c r="AF135" s="5"/>
      <c r="AG135" s="53"/>
      <c r="AH135" s="53"/>
      <c r="AI135" s="53"/>
      <c r="AJ135" s="5"/>
      <c r="AK135" s="5"/>
      <c r="AL135" s="5"/>
      <c r="AO135" s="5"/>
      <c r="AR135" s="17"/>
    </row>
    <row r="136" spans="2:44" s="20" customFormat="1" ht="15">
      <c r="B136" s="5"/>
      <c r="C136" s="5"/>
      <c r="D136" s="5"/>
      <c r="F136" s="17"/>
      <c r="H136" s="5"/>
      <c r="I136" s="5"/>
      <c r="J136" s="5"/>
      <c r="K136" s="9"/>
      <c r="L136" s="10"/>
      <c r="M136" s="5"/>
      <c r="N136" s="12"/>
      <c r="O136" s="11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9"/>
      <c r="AE136" s="11"/>
      <c r="AF136" s="5"/>
      <c r="AG136" s="53"/>
      <c r="AH136" s="53"/>
      <c r="AI136" s="53"/>
      <c r="AJ136" s="5"/>
      <c r="AK136" s="5"/>
      <c r="AL136" s="5"/>
      <c r="AO136" s="5"/>
      <c r="AR136" s="17"/>
    </row>
    <row r="137" spans="2:44" s="20" customFormat="1" ht="15">
      <c r="B137" s="5"/>
      <c r="C137" s="5"/>
      <c r="D137" s="5"/>
      <c r="F137" s="17"/>
      <c r="H137" s="5"/>
      <c r="I137" s="5"/>
      <c r="J137" s="5"/>
      <c r="K137" s="9"/>
      <c r="L137" s="10"/>
      <c r="M137" s="5"/>
      <c r="N137" s="12"/>
      <c r="O137" s="11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9"/>
      <c r="AE137" s="11"/>
      <c r="AF137" s="5"/>
      <c r="AG137" s="53"/>
      <c r="AH137" s="53"/>
      <c r="AI137" s="53"/>
      <c r="AJ137" s="5"/>
      <c r="AK137" s="5"/>
      <c r="AL137" s="5"/>
      <c r="AO137" s="5"/>
      <c r="AR137" s="17"/>
    </row>
    <row r="138" spans="2:44" s="20" customFormat="1" ht="15">
      <c r="B138" s="5"/>
      <c r="C138" s="5"/>
      <c r="D138" s="5"/>
      <c r="F138" s="17"/>
      <c r="H138" s="5"/>
      <c r="I138" s="5"/>
      <c r="J138" s="5"/>
      <c r="K138" s="9"/>
      <c r="L138" s="10"/>
      <c r="M138" s="5"/>
      <c r="N138" s="12"/>
      <c r="O138" s="11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9"/>
      <c r="AE138" s="11"/>
      <c r="AF138" s="5"/>
      <c r="AG138" s="53"/>
      <c r="AH138" s="53"/>
      <c r="AI138" s="53"/>
      <c r="AJ138" s="5"/>
      <c r="AK138" s="5"/>
      <c r="AL138" s="5"/>
      <c r="AO138" s="5"/>
      <c r="AR138" s="17"/>
    </row>
    <row r="139" spans="2:44" s="20" customFormat="1" ht="15">
      <c r="B139" s="5"/>
      <c r="C139" s="5"/>
      <c r="D139" s="5"/>
      <c r="F139" s="17"/>
      <c r="H139" s="5"/>
      <c r="I139" s="5"/>
      <c r="J139" s="5"/>
      <c r="K139" s="9"/>
      <c r="L139" s="10"/>
      <c r="M139" s="5"/>
      <c r="N139" s="12"/>
      <c r="O139" s="11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9"/>
      <c r="AE139" s="11"/>
      <c r="AF139" s="5"/>
      <c r="AG139" s="53"/>
      <c r="AH139" s="53"/>
      <c r="AI139" s="53"/>
      <c r="AJ139" s="5"/>
      <c r="AK139" s="5"/>
      <c r="AL139" s="5"/>
      <c r="AO139" s="5"/>
      <c r="AR139" s="17"/>
    </row>
    <row r="140" spans="2:44" s="20" customFormat="1" ht="15">
      <c r="B140" s="5"/>
      <c r="C140" s="5"/>
      <c r="D140" s="5"/>
      <c r="F140" s="17"/>
      <c r="H140" s="5"/>
      <c r="I140" s="5"/>
      <c r="J140" s="5"/>
      <c r="K140" s="9"/>
      <c r="L140" s="10"/>
      <c r="M140" s="5"/>
      <c r="N140" s="12"/>
      <c r="O140" s="11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9"/>
      <c r="AE140" s="11"/>
      <c r="AF140" s="5"/>
      <c r="AG140" s="53"/>
      <c r="AH140" s="53"/>
      <c r="AI140" s="53"/>
      <c r="AJ140" s="5"/>
      <c r="AK140" s="5"/>
      <c r="AL140" s="5"/>
      <c r="AO140" s="5"/>
      <c r="AR140" s="17"/>
    </row>
    <row r="141" spans="2:44" s="20" customFormat="1" ht="15">
      <c r="B141" s="5"/>
      <c r="C141" s="5"/>
      <c r="D141" s="5"/>
      <c r="F141" s="17"/>
      <c r="H141" s="5"/>
      <c r="I141" s="5"/>
      <c r="J141" s="5"/>
      <c r="K141" s="9"/>
      <c r="L141" s="10"/>
      <c r="M141" s="5"/>
      <c r="N141" s="12"/>
      <c r="O141" s="11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9"/>
      <c r="AE141" s="11"/>
      <c r="AF141" s="5"/>
      <c r="AG141" s="53"/>
      <c r="AH141" s="53"/>
      <c r="AI141" s="53"/>
      <c r="AJ141" s="5"/>
      <c r="AK141" s="5"/>
      <c r="AL141" s="5"/>
      <c r="AO141" s="5"/>
      <c r="AR141" s="17"/>
    </row>
    <row r="142" spans="2:44" s="20" customFormat="1" ht="15">
      <c r="B142" s="5"/>
      <c r="C142" s="5"/>
      <c r="D142" s="5"/>
      <c r="F142" s="17"/>
      <c r="H142" s="5"/>
      <c r="I142" s="5"/>
      <c r="J142" s="5"/>
      <c r="K142" s="9"/>
      <c r="L142" s="10"/>
      <c r="M142" s="5"/>
      <c r="N142" s="12"/>
      <c r="O142" s="11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9"/>
      <c r="AE142" s="11"/>
      <c r="AF142" s="5"/>
      <c r="AG142" s="53"/>
      <c r="AH142" s="53"/>
      <c r="AI142" s="53"/>
      <c r="AJ142" s="5"/>
      <c r="AK142" s="5"/>
      <c r="AL142" s="5"/>
      <c r="AO142" s="5"/>
      <c r="AR142" s="17"/>
    </row>
    <row r="143" spans="2:44" s="20" customFormat="1" ht="15">
      <c r="B143" s="5"/>
      <c r="C143" s="5"/>
      <c r="D143" s="5"/>
      <c r="F143" s="17"/>
      <c r="H143" s="5"/>
      <c r="I143" s="5"/>
      <c r="J143" s="5"/>
      <c r="K143" s="9"/>
      <c r="L143" s="10"/>
      <c r="M143" s="5"/>
      <c r="N143" s="12"/>
      <c r="O143" s="11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9"/>
      <c r="AE143" s="11"/>
      <c r="AF143" s="5"/>
      <c r="AG143" s="53"/>
      <c r="AH143" s="53"/>
      <c r="AI143" s="53"/>
      <c r="AJ143" s="5"/>
      <c r="AK143" s="5"/>
      <c r="AL143" s="5"/>
      <c r="AO143" s="5"/>
      <c r="AR143" s="17"/>
    </row>
    <row r="144" spans="2:44" s="20" customFormat="1" ht="15">
      <c r="B144" s="5"/>
      <c r="C144" s="5"/>
      <c r="D144" s="5"/>
      <c r="F144" s="17"/>
      <c r="H144" s="5"/>
      <c r="I144" s="5"/>
      <c r="J144" s="5"/>
      <c r="K144" s="9"/>
      <c r="L144" s="10"/>
      <c r="M144" s="5"/>
      <c r="N144" s="12"/>
      <c r="O144" s="11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9"/>
      <c r="AE144" s="11"/>
      <c r="AF144" s="5"/>
      <c r="AG144" s="53"/>
      <c r="AH144" s="53"/>
      <c r="AI144" s="53"/>
      <c r="AJ144" s="5"/>
      <c r="AK144" s="5"/>
      <c r="AL144" s="5"/>
      <c r="AO144" s="5"/>
      <c r="AR144" s="17"/>
    </row>
    <row r="145" spans="2:44" s="20" customFormat="1" ht="15">
      <c r="B145" s="5"/>
      <c r="C145" s="5"/>
      <c r="D145" s="5"/>
      <c r="F145" s="17"/>
      <c r="H145" s="5"/>
      <c r="I145" s="5"/>
      <c r="J145" s="5"/>
      <c r="K145" s="9"/>
      <c r="L145" s="10"/>
      <c r="M145" s="5"/>
      <c r="N145" s="12"/>
      <c r="O145" s="11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9"/>
      <c r="AE145" s="11"/>
      <c r="AF145" s="5"/>
      <c r="AG145" s="53"/>
      <c r="AH145" s="53"/>
      <c r="AI145" s="53"/>
      <c r="AJ145" s="5"/>
      <c r="AK145" s="5"/>
      <c r="AL145" s="5"/>
      <c r="AO145" s="5"/>
      <c r="AR145" s="17"/>
    </row>
    <row r="146" spans="2:44" s="20" customFormat="1" ht="15">
      <c r="B146" s="5"/>
      <c r="C146" s="5"/>
      <c r="D146" s="5"/>
      <c r="F146" s="17"/>
      <c r="H146" s="5"/>
      <c r="I146" s="5"/>
      <c r="J146" s="5"/>
      <c r="K146" s="9"/>
      <c r="L146" s="10"/>
      <c r="M146" s="5"/>
      <c r="N146" s="12"/>
      <c r="O146" s="11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9"/>
      <c r="AE146" s="11"/>
      <c r="AF146" s="5"/>
      <c r="AG146" s="53"/>
      <c r="AH146" s="53"/>
      <c r="AI146" s="53"/>
      <c r="AJ146" s="5"/>
      <c r="AK146" s="5"/>
      <c r="AL146" s="5"/>
      <c r="AO146" s="5"/>
      <c r="AR146" s="17"/>
    </row>
    <row r="147" spans="2:44" s="20" customFormat="1" ht="15">
      <c r="B147" s="5"/>
      <c r="C147" s="5"/>
      <c r="D147" s="5"/>
      <c r="F147" s="17"/>
      <c r="H147" s="5"/>
      <c r="I147" s="5"/>
      <c r="J147" s="5"/>
      <c r="K147" s="9"/>
      <c r="L147" s="10"/>
      <c r="M147" s="5"/>
      <c r="N147" s="12"/>
      <c r="O147" s="11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9"/>
      <c r="AE147" s="11"/>
      <c r="AF147" s="5"/>
      <c r="AG147" s="53"/>
      <c r="AH147" s="53"/>
      <c r="AI147" s="53"/>
      <c r="AJ147" s="5"/>
      <c r="AK147" s="5"/>
      <c r="AL147" s="5"/>
      <c r="AO147" s="5"/>
      <c r="AR147" s="17"/>
    </row>
    <row r="148" spans="2:44" s="20" customFormat="1" ht="15">
      <c r="B148" s="5"/>
      <c r="C148" s="5"/>
      <c r="D148" s="5"/>
      <c r="F148" s="17"/>
      <c r="H148" s="5"/>
      <c r="I148" s="5"/>
      <c r="J148" s="5"/>
      <c r="K148" s="9"/>
      <c r="L148" s="10"/>
      <c r="M148" s="5"/>
      <c r="N148" s="12"/>
      <c r="O148" s="11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9"/>
      <c r="AE148" s="11"/>
      <c r="AF148" s="5"/>
      <c r="AG148" s="53"/>
      <c r="AH148" s="53"/>
      <c r="AI148" s="53"/>
      <c r="AJ148" s="5"/>
      <c r="AK148" s="5"/>
      <c r="AL148" s="5"/>
      <c r="AO148" s="5"/>
      <c r="AR148" s="17"/>
    </row>
    <row r="149" spans="2:44" s="20" customFormat="1" ht="15">
      <c r="B149" s="5"/>
      <c r="C149" s="5"/>
      <c r="D149" s="5"/>
      <c r="F149" s="17"/>
      <c r="H149" s="5"/>
      <c r="I149" s="5"/>
      <c r="J149" s="5"/>
      <c r="K149" s="9"/>
      <c r="L149" s="10"/>
      <c r="M149" s="5"/>
      <c r="N149" s="12"/>
      <c r="O149" s="11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9"/>
      <c r="AE149" s="11"/>
      <c r="AF149" s="5"/>
      <c r="AG149" s="53"/>
      <c r="AH149" s="53"/>
      <c r="AI149" s="53"/>
      <c r="AJ149" s="5"/>
      <c r="AK149" s="5"/>
      <c r="AL149" s="5"/>
      <c r="AO149" s="5"/>
      <c r="AR149" s="17"/>
    </row>
    <row r="150" spans="2:44" s="20" customFormat="1" ht="15">
      <c r="B150" s="5"/>
      <c r="C150" s="5"/>
      <c r="D150" s="5"/>
      <c r="F150" s="17"/>
      <c r="H150" s="5"/>
      <c r="I150" s="5"/>
      <c r="J150" s="5"/>
      <c r="K150" s="9"/>
      <c r="L150" s="10"/>
      <c r="M150" s="5"/>
      <c r="N150" s="12"/>
      <c r="O150" s="11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9"/>
      <c r="AE150" s="11"/>
      <c r="AF150" s="5"/>
      <c r="AG150" s="53"/>
      <c r="AH150" s="53"/>
      <c r="AI150" s="53"/>
      <c r="AJ150" s="5"/>
      <c r="AK150" s="5"/>
      <c r="AL150" s="5"/>
      <c r="AO150" s="5"/>
      <c r="AR150" s="17"/>
    </row>
    <row r="151" spans="2:44" s="20" customFormat="1" ht="15">
      <c r="B151" s="5"/>
      <c r="C151" s="5"/>
      <c r="D151" s="5"/>
      <c r="F151" s="17"/>
      <c r="H151" s="5"/>
      <c r="I151" s="5"/>
      <c r="J151" s="5"/>
      <c r="K151" s="9"/>
      <c r="L151" s="10"/>
      <c r="M151" s="5"/>
      <c r="N151" s="12"/>
      <c r="O151" s="11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9"/>
      <c r="AE151" s="11"/>
      <c r="AF151" s="5"/>
      <c r="AG151" s="53"/>
      <c r="AH151" s="53"/>
      <c r="AI151" s="53"/>
      <c r="AJ151" s="5"/>
      <c r="AK151" s="5"/>
      <c r="AL151" s="5"/>
      <c r="AO151" s="5"/>
      <c r="AR151" s="17"/>
    </row>
    <row r="152" spans="2:44" s="20" customFormat="1" ht="15">
      <c r="B152" s="5"/>
      <c r="C152" s="5"/>
      <c r="D152" s="5"/>
      <c r="F152" s="17"/>
      <c r="H152" s="5"/>
      <c r="I152" s="5"/>
      <c r="J152" s="5"/>
      <c r="K152" s="9"/>
      <c r="L152" s="10"/>
      <c r="M152" s="5"/>
      <c r="N152" s="12"/>
      <c r="O152" s="11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9"/>
      <c r="AE152" s="11"/>
      <c r="AF152" s="5"/>
      <c r="AG152" s="53"/>
      <c r="AH152" s="53"/>
      <c r="AI152" s="53"/>
      <c r="AJ152" s="5"/>
      <c r="AK152" s="5"/>
      <c r="AL152" s="5"/>
      <c r="AO152" s="5"/>
      <c r="AR152" s="17"/>
    </row>
    <row r="153" spans="2:44" s="20" customFormat="1" ht="15">
      <c r="B153" s="5"/>
      <c r="C153" s="5"/>
      <c r="D153" s="5"/>
      <c r="F153" s="17"/>
      <c r="H153" s="5"/>
      <c r="I153" s="5"/>
      <c r="J153" s="5"/>
      <c r="K153" s="9"/>
      <c r="L153" s="10"/>
      <c r="M153" s="5"/>
      <c r="N153" s="12"/>
      <c r="O153" s="11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9"/>
      <c r="AE153" s="11"/>
      <c r="AF153" s="5"/>
      <c r="AG153" s="53"/>
      <c r="AH153" s="53"/>
      <c r="AI153" s="53"/>
      <c r="AJ153" s="5"/>
      <c r="AK153" s="5"/>
      <c r="AL153" s="5"/>
      <c r="AO153" s="5"/>
      <c r="AR153" s="17"/>
    </row>
    <row r="154" spans="2:44" s="20" customFormat="1" ht="15">
      <c r="B154" s="5"/>
      <c r="C154" s="5"/>
      <c r="D154" s="5"/>
      <c r="F154" s="17"/>
      <c r="H154" s="5"/>
      <c r="I154" s="5"/>
      <c r="J154" s="5"/>
      <c r="K154" s="9"/>
      <c r="L154" s="10"/>
      <c r="M154" s="5"/>
      <c r="N154" s="12"/>
      <c r="O154" s="11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9"/>
      <c r="AE154" s="11"/>
      <c r="AF154" s="5"/>
      <c r="AG154" s="53"/>
      <c r="AH154" s="53"/>
      <c r="AI154" s="53"/>
      <c r="AJ154" s="5"/>
      <c r="AK154" s="5"/>
      <c r="AL154" s="5"/>
      <c r="AO154" s="5"/>
      <c r="AR154" s="17"/>
    </row>
    <row r="155" spans="2:44" s="20" customFormat="1" ht="15">
      <c r="B155" s="5"/>
      <c r="C155" s="5"/>
      <c r="D155" s="5"/>
      <c r="F155" s="17"/>
      <c r="H155" s="5"/>
      <c r="I155" s="5"/>
      <c r="J155" s="5"/>
      <c r="K155" s="9"/>
      <c r="L155" s="10"/>
      <c r="M155" s="5"/>
      <c r="N155" s="12"/>
      <c r="O155" s="11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9"/>
      <c r="AE155" s="11"/>
      <c r="AF155" s="5"/>
      <c r="AG155" s="53"/>
      <c r="AH155" s="53"/>
      <c r="AI155" s="53"/>
      <c r="AJ155" s="5"/>
      <c r="AK155" s="5"/>
      <c r="AL155" s="5"/>
      <c r="AO155" s="5"/>
      <c r="AR155" s="17"/>
    </row>
    <row r="156" spans="2:44" s="20" customFormat="1" ht="15">
      <c r="B156" s="5"/>
      <c r="C156" s="5"/>
      <c r="D156" s="5"/>
      <c r="F156" s="17"/>
      <c r="H156" s="5"/>
      <c r="I156" s="5"/>
      <c r="J156" s="5"/>
      <c r="K156" s="9"/>
      <c r="L156" s="10"/>
      <c r="M156" s="5"/>
      <c r="N156" s="12"/>
      <c r="O156" s="11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9"/>
      <c r="AE156" s="11"/>
      <c r="AF156" s="5"/>
      <c r="AG156" s="53"/>
      <c r="AH156" s="53"/>
      <c r="AI156" s="53"/>
      <c r="AJ156" s="5"/>
      <c r="AK156" s="5"/>
      <c r="AL156" s="5"/>
      <c r="AO156" s="5"/>
      <c r="AR156" s="17"/>
    </row>
    <row r="157" spans="2:44" s="20" customFormat="1" ht="15">
      <c r="B157" s="5"/>
      <c r="C157" s="5"/>
      <c r="D157" s="5"/>
      <c r="F157" s="17"/>
      <c r="H157" s="5"/>
      <c r="I157" s="5"/>
      <c r="J157" s="5"/>
      <c r="K157" s="9"/>
      <c r="L157" s="10"/>
      <c r="M157" s="5"/>
      <c r="N157" s="12"/>
      <c r="O157" s="11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9"/>
      <c r="AE157" s="11"/>
      <c r="AF157" s="5"/>
      <c r="AG157" s="53"/>
      <c r="AH157" s="53"/>
      <c r="AI157" s="53"/>
      <c r="AJ157" s="5"/>
      <c r="AK157" s="5"/>
      <c r="AL157" s="5"/>
      <c r="AO157" s="5"/>
      <c r="AR157" s="17"/>
    </row>
    <row r="158" spans="2:44" s="20" customFormat="1" ht="15">
      <c r="B158" s="5"/>
      <c r="C158" s="5"/>
      <c r="D158" s="5"/>
      <c r="F158" s="17"/>
      <c r="H158" s="5"/>
      <c r="I158" s="5"/>
      <c r="J158" s="5"/>
      <c r="K158" s="9"/>
      <c r="L158" s="10"/>
      <c r="M158" s="5"/>
      <c r="N158" s="12"/>
      <c r="O158" s="11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9"/>
      <c r="AE158" s="11"/>
      <c r="AF158" s="5"/>
      <c r="AG158" s="53"/>
      <c r="AH158" s="53"/>
      <c r="AI158" s="53"/>
      <c r="AJ158" s="5"/>
      <c r="AK158" s="5"/>
      <c r="AL158" s="5"/>
      <c r="AO158" s="5"/>
      <c r="AR158" s="17"/>
    </row>
    <row r="159" spans="2:44" s="20" customFormat="1" ht="15">
      <c r="B159" s="5"/>
      <c r="C159" s="5"/>
      <c r="D159" s="5"/>
      <c r="F159" s="17"/>
      <c r="H159" s="5"/>
      <c r="I159" s="5"/>
      <c r="J159" s="5"/>
      <c r="K159" s="9"/>
      <c r="L159" s="10"/>
      <c r="M159" s="5"/>
      <c r="N159" s="12"/>
      <c r="O159" s="11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9"/>
      <c r="AE159" s="11"/>
      <c r="AF159" s="5"/>
      <c r="AG159" s="53"/>
      <c r="AH159" s="53"/>
      <c r="AI159" s="53"/>
      <c r="AJ159" s="5"/>
      <c r="AK159" s="5"/>
      <c r="AL159" s="5"/>
      <c r="AO159" s="5"/>
      <c r="AR159" s="17"/>
    </row>
    <row r="160" spans="2:44" s="20" customFormat="1" ht="15">
      <c r="B160" s="5"/>
      <c r="C160" s="5"/>
      <c r="D160" s="5"/>
      <c r="F160" s="17"/>
      <c r="H160" s="5"/>
      <c r="I160" s="5"/>
      <c r="J160" s="5"/>
      <c r="K160" s="9"/>
      <c r="L160" s="10"/>
      <c r="M160" s="5"/>
      <c r="N160" s="12"/>
      <c r="O160" s="11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9"/>
      <c r="AE160" s="11"/>
      <c r="AF160" s="5"/>
      <c r="AG160" s="53"/>
      <c r="AH160" s="53"/>
      <c r="AI160" s="53"/>
      <c r="AJ160" s="5"/>
      <c r="AK160" s="5"/>
      <c r="AL160" s="5"/>
      <c r="AO160" s="5"/>
      <c r="AR160" s="17"/>
    </row>
    <row r="161" spans="2:44" s="20" customFormat="1" ht="15">
      <c r="B161" s="5"/>
      <c r="C161" s="5"/>
      <c r="D161" s="5"/>
      <c r="F161" s="17"/>
      <c r="H161" s="5"/>
      <c r="I161" s="5"/>
      <c r="J161" s="5"/>
      <c r="K161" s="9"/>
      <c r="L161" s="10"/>
      <c r="M161" s="5"/>
      <c r="N161" s="12"/>
      <c r="O161" s="11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9"/>
      <c r="AE161" s="11"/>
      <c r="AF161" s="5"/>
      <c r="AG161" s="53"/>
      <c r="AH161" s="53"/>
      <c r="AI161" s="53"/>
      <c r="AJ161" s="5"/>
      <c r="AK161" s="5"/>
      <c r="AL161" s="5"/>
      <c r="AO161" s="5"/>
      <c r="AR161" s="17"/>
    </row>
    <row r="162" spans="2:44" s="20" customFormat="1" ht="15">
      <c r="B162" s="5"/>
      <c r="C162" s="5"/>
      <c r="D162" s="5"/>
      <c r="F162" s="17"/>
      <c r="H162" s="5"/>
      <c r="I162" s="5"/>
      <c r="J162" s="5"/>
      <c r="K162" s="9"/>
      <c r="L162" s="10"/>
      <c r="M162" s="5"/>
      <c r="N162" s="12"/>
      <c r="O162" s="11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9"/>
      <c r="AE162" s="11"/>
      <c r="AF162" s="5"/>
      <c r="AG162" s="53"/>
      <c r="AH162" s="53"/>
      <c r="AI162" s="53"/>
      <c r="AJ162" s="5"/>
      <c r="AK162" s="5"/>
      <c r="AL162" s="5"/>
      <c r="AO162" s="5"/>
      <c r="AR162" s="17"/>
    </row>
    <row r="163" spans="2:44" s="20" customFormat="1" ht="15">
      <c r="B163" s="5"/>
      <c r="C163" s="5"/>
      <c r="D163" s="5"/>
      <c r="F163" s="17"/>
      <c r="H163" s="5"/>
      <c r="I163" s="5"/>
      <c r="J163" s="5"/>
      <c r="K163" s="9"/>
      <c r="L163" s="10"/>
      <c r="M163" s="5"/>
      <c r="N163" s="12"/>
      <c r="O163" s="11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9"/>
      <c r="AE163" s="11"/>
      <c r="AF163" s="5"/>
      <c r="AG163" s="53"/>
      <c r="AH163" s="53"/>
      <c r="AI163" s="53"/>
      <c r="AJ163" s="5"/>
      <c r="AK163" s="5"/>
      <c r="AL163" s="5"/>
      <c r="AO163" s="5"/>
      <c r="AR163" s="17"/>
    </row>
    <row r="164" spans="2:44" s="20" customFormat="1" ht="15">
      <c r="B164" s="5"/>
      <c r="C164" s="5"/>
      <c r="D164" s="5"/>
      <c r="F164" s="17"/>
      <c r="H164" s="5"/>
      <c r="I164" s="5"/>
      <c r="J164" s="5"/>
      <c r="K164" s="9"/>
      <c r="L164" s="10"/>
      <c r="M164" s="5"/>
      <c r="N164" s="12"/>
      <c r="O164" s="11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9"/>
      <c r="AE164" s="11"/>
      <c r="AF164" s="5"/>
      <c r="AG164" s="53"/>
      <c r="AH164" s="53"/>
      <c r="AI164" s="53"/>
      <c r="AJ164" s="5"/>
      <c r="AK164" s="5"/>
      <c r="AL164" s="5"/>
      <c r="AO164" s="5"/>
      <c r="AR164" s="17"/>
    </row>
    <row r="165" spans="2:44" s="20" customFormat="1" ht="15">
      <c r="B165" s="5"/>
      <c r="C165" s="5"/>
      <c r="D165" s="5"/>
      <c r="F165" s="17"/>
      <c r="H165" s="5"/>
      <c r="I165" s="5"/>
      <c r="J165" s="5"/>
      <c r="K165" s="9"/>
      <c r="L165" s="10"/>
      <c r="M165" s="5"/>
      <c r="N165" s="12"/>
      <c r="O165" s="11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9"/>
      <c r="AE165" s="11"/>
      <c r="AF165" s="5"/>
      <c r="AG165" s="53"/>
      <c r="AH165" s="53"/>
      <c r="AI165" s="53"/>
      <c r="AJ165" s="5"/>
      <c r="AK165" s="5"/>
      <c r="AL165" s="5"/>
      <c r="AO165" s="5"/>
      <c r="AR165" s="17"/>
    </row>
    <row r="166" spans="2:44" s="20" customFormat="1" ht="15">
      <c r="B166" s="5"/>
      <c r="C166" s="5"/>
      <c r="D166" s="5"/>
      <c r="F166" s="17"/>
      <c r="H166" s="5"/>
      <c r="I166" s="5"/>
      <c r="J166" s="5"/>
      <c r="K166" s="9"/>
      <c r="L166" s="10"/>
      <c r="M166" s="5"/>
      <c r="N166" s="12"/>
      <c r="O166" s="11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9"/>
      <c r="AE166" s="11"/>
      <c r="AF166" s="5"/>
      <c r="AG166" s="53"/>
      <c r="AH166" s="53"/>
      <c r="AI166" s="53"/>
      <c r="AJ166" s="5"/>
      <c r="AK166" s="5"/>
      <c r="AL166" s="5"/>
      <c r="AO166" s="5"/>
      <c r="AR166" s="17"/>
    </row>
    <row r="167" spans="2:44" s="20" customFormat="1" ht="15">
      <c r="B167" s="5"/>
      <c r="C167" s="5"/>
      <c r="D167" s="5"/>
      <c r="F167" s="17"/>
      <c r="H167" s="5"/>
      <c r="I167" s="5"/>
      <c r="J167" s="5"/>
      <c r="K167" s="9"/>
      <c r="L167" s="10"/>
      <c r="M167" s="5"/>
      <c r="N167" s="12"/>
      <c r="O167" s="11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9"/>
      <c r="AE167" s="11"/>
      <c r="AF167" s="5"/>
      <c r="AG167" s="53"/>
      <c r="AH167" s="53"/>
      <c r="AI167" s="53"/>
      <c r="AJ167" s="5"/>
      <c r="AK167" s="5"/>
      <c r="AL167" s="5"/>
      <c r="AO167" s="5"/>
      <c r="AR167" s="17"/>
    </row>
    <row r="168" spans="2:44" s="20" customFormat="1" ht="15">
      <c r="B168" s="5"/>
      <c r="C168" s="5"/>
      <c r="D168" s="5"/>
      <c r="F168" s="17"/>
      <c r="H168" s="5"/>
      <c r="I168" s="5"/>
      <c r="J168" s="5"/>
      <c r="K168" s="9"/>
      <c r="L168" s="10"/>
      <c r="M168" s="5"/>
      <c r="N168" s="12"/>
      <c r="O168" s="11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9"/>
      <c r="AE168" s="11"/>
      <c r="AF168" s="5"/>
      <c r="AG168" s="53"/>
      <c r="AH168" s="53"/>
      <c r="AI168" s="53"/>
      <c r="AJ168" s="5"/>
      <c r="AK168" s="5"/>
      <c r="AL168" s="5"/>
      <c r="AO168" s="5"/>
      <c r="AR168" s="17"/>
    </row>
    <row r="169" spans="2:44" s="20" customFormat="1" ht="15">
      <c r="B169" s="5"/>
      <c r="C169" s="5"/>
      <c r="D169" s="5"/>
      <c r="F169" s="17"/>
      <c r="H169" s="5"/>
      <c r="I169" s="5"/>
      <c r="J169" s="5"/>
      <c r="K169" s="9"/>
      <c r="L169" s="10"/>
      <c r="M169" s="5"/>
      <c r="N169" s="12"/>
      <c r="O169" s="11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9"/>
      <c r="AE169" s="11"/>
      <c r="AF169" s="5"/>
      <c r="AG169" s="53"/>
      <c r="AH169" s="53"/>
      <c r="AI169" s="53"/>
      <c r="AJ169" s="5"/>
      <c r="AK169" s="5"/>
      <c r="AL169" s="5"/>
      <c r="AO169" s="5"/>
      <c r="AR169" s="17"/>
    </row>
    <row r="170" spans="2:44" s="20" customFormat="1" ht="15">
      <c r="B170" s="5"/>
      <c r="C170" s="5"/>
      <c r="D170" s="5"/>
      <c r="F170" s="17"/>
      <c r="H170" s="5"/>
      <c r="I170" s="5"/>
      <c r="J170" s="5"/>
      <c r="K170" s="9"/>
      <c r="L170" s="10"/>
      <c r="M170" s="5"/>
      <c r="N170" s="12"/>
      <c r="O170" s="11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9"/>
      <c r="AE170" s="11"/>
      <c r="AF170" s="5"/>
      <c r="AG170" s="53"/>
      <c r="AH170" s="53"/>
      <c r="AI170" s="53"/>
      <c r="AJ170" s="5"/>
      <c r="AK170" s="5"/>
      <c r="AL170" s="5"/>
      <c r="AO170" s="5"/>
      <c r="AR170" s="17"/>
    </row>
    <row r="171" spans="2:44" s="20" customFormat="1" ht="15">
      <c r="B171" s="5"/>
      <c r="C171" s="5"/>
      <c r="D171" s="5"/>
      <c r="F171" s="17"/>
      <c r="H171" s="5"/>
      <c r="I171" s="5"/>
      <c r="J171" s="5"/>
      <c r="K171" s="9"/>
      <c r="L171" s="10"/>
      <c r="M171" s="5"/>
      <c r="N171" s="12"/>
      <c r="O171" s="11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9"/>
      <c r="AE171" s="11"/>
      <c r="AF171" s="5"/>
      <c r="AG171" s="53"/>
      <c r="AH171" s="53"/>
      <c r="AI171" s="53"/>
      <c r="AJ171" s="5"/>
      <c r="AK171" s="5"/>
      <c r="AL171" s="5"/>
      <c r="AO171" s="5"/>
      <c r="AR171" s="17"/>
    </row>
    <row r="172" spans="2:44" s="20" customFormat="1" ht="15">
      <c r="B172" s="5"/>
      <c r="C172" s="5"/>
      <c r="D172" s="5"/>
      <c r="F172" s="17"/>
      <c r="H172" s="5"/>
      <c r="I172" s="5"/>
      <c r="J172" s="5"/>
      <c r="K172" s="9"/>
      <c r="L172" s="10"/>
      <c r="M172" s="5"/>
      <c r="N172" s="12"/>
      <c r="O172" s="11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9"/>
      <c r="AE172" s="11"/>
      <c r="AF172" s="5"/>
      <c r="AG172" s="53"/>
      <c r="AH172" s="53"/>
      <c r="AI172" s="53"/>
      <c r="AJ172" s="5"/>
      <c r="AK172" s="5"/>
      <c r="AL172" s="5"/>
      <c r="AO172" s="5"/>
      <c r="AR172" s="17"/>
    </row>
    <row r="173" spans="2:44" s="20" customFormat="1" ht="15">
      <c r="B173" s="5"/>
      <c r="C173" s="5"/>
      <c r="D173" s="5"/>
      <c r="F173" s="17"/>
      <c r="H173" s="5"/>
      <c r="I173" s="5"/>
      <c r="J173" s="5"/>
      <c r="K173" s="9"/>
      <c r="L173" s="10"/>
      <c r="M173" s="5"/>
      <c r="N173" s="12"/>
      <c r="O173" s="11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9"/>
      <c r="AE173" s="11"/>
      <c r="AF173" s="5"/>
      <c r="AG173" s="53"/>
      <c r="AH173" s="53"/>
      <c r="AI173" s="53"/>
      <c r="AJ173" s="5"/>
      <c r="AK173" s="5"/>
      <c r="AL173" s="5"/>
      <c r="AO173" s="5"/>
      <c r="AR173" s="17"/>
    </row>
    <row r="174" spans="2:44" s="20" customFormat="1" ht="15">
      <c r="B174" s="5"/>
      <c r="C174" s="5"/>
      <c r="D174" s="5"/>
      <c r="F174" s="17"/>
      <c r="H174" s="5"/>
      <c r="I174" s="5"/>
      <c r="J174" s="5"/>
      <c r="K174" s="9"/>
      <c r="L174" s="10"/>
      <c r="M174" s="5"/>
      <c r="N174" s="12"/>
      <c r="O174" s="11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9"/>
      <c r="AE174" s="11"/>
      <c r="AF174" s="5"/>
      <c r="AG174" s="53"/>
      <c r="AH174" s="53"/>
      <c r="AI174" s="53"/>
      <c r="AJ174" s="5"/>
      <c r="AK174" s="5"/>
      <c r="AL174" s="5"/>
      <c r="AO174" s="5"/>
      <c r="AR174" s="17"/>
    </row>
    <row r="175" spans="2:44" s="20" customFormat="1" ht="15">
      <c r="B175" s="5"/>
      <c r="C175" s="5"/>
      <c r="D175" s="5"/>
      <c r="F175" s="17"/>
      <c r="H175" s="5"/>
      <c r="I175" s="5"/>
      <c r="J175" s="5"/>
      <c r="K175" s="9"/>
      <c r="L175" s="10"/>
      <c r="M175" s="5"/>
      <c r="N175" s="12"/>
      <c r="O175" s="11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9"/>
      <c r="AE175" s="11"/>
      <c r="AF175" s="5"/>
      <c r="AG175" s="53"/>
      <c r="AH175" s="53"/>
      <c r="AI175" s="53"/>
      <c r="AJ175" s="5"/>
      <c r="AK175" s="5"/>
      <c r="AL175" s="5"/>
      <c r="AO175" s="5"/>
      <c r="AR175" s="17"/>
    </row>
    <row r="176" spans="2:44" s="20" customFormat="1" ht="15">
      <c r="B176" s="5"/>
      <c r="C176" s="5"/>
      <c r="D176" s="5"/>
      <c r="F176" s="17"/>
      <c r="H176" s="5"/>
      <c r="I176" s="5"/>
      <c r="J176" s="5"/>
      <c r="K176" s="9"/>
      <c r="L176" s="10"/>
      <c r="M176" s="5"/>
      <c r="N176" s="12"/>
      <c r="O176" s="11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9"/>
      <c r="AE176" s="11"/>
      <c r="AF176" s="5"/>
      <c r="AG176" s="53"/>
      <c r="AH176" s="53"/>
      <c r="AI176" s="53"/>
      <c r="AJ176" s="5"/>
      <c r="AK176" s="5"/>
      <c r="AL176" s="5"/>
      <c r="AO176" s="5"/>
      <c r="AR176" s="17"/>
    </row>
    <row r="177" spans="2:44" s="20" customFormat="1" ht="15">
      <c r="B177" s="5"/>
      <c r="C177" s="5"/>
      <c r="D177" s="5"/>
      <c r="F177" s="17"/>
      <c r="H177" s="5"/>
      <c r="I177" s="5"/>
      <c r="J177" s="5"/>
      <c r="K177" s="9"/>
      <c r="L177" s="10"/>
      <c r="M177" s="5"/>
      <c r="N177" s="12"/>
      <c r="O177" s="11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9"/>
      <c r="AE177" s="11"/>
      <c r="AF177" s="5"/>
      <c r="AG177" s="53"/>
      <c r="AH177" s="53"/>
      <c r="AI177" s="53"/>
      <c r="AJ177" s="5"/>
      <c r="AK177" s="5"/>
      <c r="AL177" s="5"/>
      <c r="AO177" s="5"/>
      <c r="AR177" s="17"/>
    </row>
    <row r="178" spans="2:44" s="20" customFormat="1" ht="15">
      <c r="B178" s="5"/>
      <c r="C178" s="5"/>
      <c r="D178" s="5"/>
      <c r="F178" s="17"/>
      <c r="H178" s="5"/>
      <c r="I178" s="5"/>
      <c r="J178" s="5"/>
      <c r="K178" s="9"/>
      <c r="L178" s="10"/>
      <c r="M178" s="5"/>
      <c r="N178" s="12"/>
      <c r="O178" s="11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9"/>
      <c r="AE178" s="11"/>
      <c r="AF178" s="5"/>
      <c r="AG178" s="53"/>
      <c r="AH178" s="53"/>
      <c r="AI178" s="53"/>
      <c r="AJ178" s="5"/>
      <c r="AK178" s="5"/>
      <c r="AL178" s="5"/>
      <c r="AO178" s="5"/>
      <c r="AR178" s="17"/>
    </row>
    <row r="179" spans="2:44" s="20" customFormat="1" ht="15">
      <c r="B179" s="5"/>
      <c r="C179" s="5"/>
      <c r="D179" s="5"/>
      <c r="F179" s="17"/>
      <c r="H179" s="5"/>
      <c r="I179" s="5"/>
      <c r="J179" s="5"/>
      <c r="K179" s="9"/>
      <c r="L179" s="10"/>
      <c r="M179" s="5"/>
      <c r="N179" s="12"/>
      <c r="O179" s="11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9"/>
      <c r="AE179" s="11"/>
      <c r="AF179" s="5"/>
      <c r="AG179" s="53"/>
      <c r="AH179" s="53"/>
      <c r="AI179" s="53"/>
      <c r="AJ179" s="5"/>
      <c r="AK179" s="5"/>
      <c r="AL179" s="5"/>
      <c r="AO179" s="5"/>
      <c r="AR179" s="17"/>
    </row>
    <row r="180" spans="2:44" s="20" customFormat="1" ht="15">
      <c r="B180" s="5"/>
      <c r="C180" s="5"/>
      <c r="D180" s="5"/>
      <c r="F180" s="17"/>
      <c r="H180" s="5"/>
      <c r="I180" s="5"/>
      <c r="J180" s="5"/>
      <c r="K180" s="9"/>
      <c r="L180" s="10"/>
      <c r="M180" s="5"/>
      <c r="N180" s="12"/>
      <c r="O180" s="11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9"/>
      <c r="AE180" s="11"/>
      <c r="AF180" s="5"/>
      <c r="AG180" s="53"/>
      <c r="AH180" s="53"/>
      <c r="AI180" s="53"/>
      <c r="AJ180" s="5"/>
      <c r="AK180" s="5"/>
      <c r="AL180" s="5"/>
      <c r="AO180" s="5"/>
      <c r="AR180" s="17"/>
    </row>
    <row r="181" spans="2:44" s="20" customFormat="1" ht="15">
      <c r="B181" s="5"/>
      <c r="C181" s="5"/>
      <c r="D181" s="5"/>
      <c r="F181" s="17"/>
      <c r="H181" s="5"/>
      <c r="I181" s="5"/>
      <c r="J181" s="5"/>
      <c r="K181" s="9"/>
      <c r="L181" s="10"/>
      <c r="M181" s="5"/>
      <c r="N181" s="12"/>
      <c r="O181" s="11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9"/>
      <c r="AE181" s="11"/>
      <c r="AF181" s="5"/>
      <c r="AG181" s="53"/>
      <c r="AH181" s="53"/>
      <c r="AI181" s="53"/>
      <c r="AJ181" s="5"/>
      <c r="AK181" s="5"/>
      <c r="AL181" s="5"/>
      <c r="AO181" s="5"/>
      <c r="AR181" s="17"/>
    </row>
    <row r="182" spans="2:44" s="20" customFormat="1" ht="15">
      <c r="B182" s="5"/>
      <c r="C182" s="5"/>
      <c r="D182" s="5"/>
      <c r="F182" s="17"/>
      <c r="H182" s="5"/>
      <c r="I182" s="5"/>
      <c r="J182" s="5"/>
      <c r="K182" s="9"/>
      <c r="L182" s="10"/>
      <c r="M182" s="5"/>
      <c r="N182" s="12"/>
      <c r="O182" s="11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9"/>
      <c r="AE182" s="11"/>
      <c r="AF182" s="5"/>
      <c r="AG182" s="53"/>
      <c r="AH182" s="53"/>
      <c r="AI182" s="53"/>
      <c r="AJ182" s="5"/>
      <c r="AK182" s="5"/>
      <c r="AL182" s="5"/>
      <c r="AO182" s="5"/>
      <c r="AR182" s="17"/>
    </row>
    <row r="183" spans="2:44" s="20" customFormat="1" ht="15">
      <c r="B183" s="5"/>
      <c r="C183" s="5"/>
      <c r="D183" s="5"/>
      <c r="F183" s="17"/>
      <c r="H183" s="5"/>
      <c r="I183" s="5"/>
      <c r="J183" s="5"/>
      <c r="K183" s="9"/>
      <c r="L183" s="10"/>
      <c r="M183" s="5"/>
      <c r="N183" s="12"/>
      <c r="O183" s="11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9"/>
      <c r="AE183" s="11"/>
      <c r="AF183" s="5"/>
      <c r="AG183" s="53"/>
      <c r="AH183" s="53"/>
      <c r="AI183" s="53"/>
      <c r="AJ183" s="5"/>
      <c r="AK183" s="5"/>
      <c r="AL183" s="5"/>
      <c r="AO183" s="5"/>
      <c r="AR183" s="17"/>
    </row>
    <row r="184" spans="2:44" s="20" customFormat="1" ht="15">
      <c r="B184" s="5"/>
      <c r="C184" s="5"/>
      <c r="D184" s="5"/>
      <c r="F184" s="17"/>
      <c r="H184" s="5"/>
      <c r="I184" s="5"/>
      <c r="J184" s="5"/>
      <c r="K184" s="9"/>
      <c r="L184" s="10"/>
      <c r="M184" s="5"/>
      <c r="N184" s="12"/>
      <c r="O184" s="11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9"/>
      <c r="AE184" s="11"/>
      <c r="AF184" s="5"/>
      <c r="AG184" s="53"/>
      <c r="AH184" s="53"/>
      <c r="AI184" s="53"/>
      <c r="AJ184" s="5"/>
      <c r="AK184" s="5"/>
      <c r="AL184" s="5"/>
      <c r="AO184" s="5"/>
      <c r="AR184" s="17"/>
    </row>
    <row r="185" spans="2:44" s="20" customFormat="1" ht="15">
      <c r="B185" s="5"/>
      <c r="C185" s="5"/>
      <c r="D185" s="5"/>
      <c r="F185" s="17"/>
      <c r="H185" s="5"/>
      <c r="I185" s="5"/>
      <c r="J185" s="5"/>
      <c r="K185" s="9"/>
      <c r="L185" s="10"/>
      <c r="M185" s="5"/>
      <c r="N185" s="12"/>
      <c r="O185" s="11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9"/>
      <c r="AE185" s="11"/>
      <c r="AF185" s="5"/>
      <c r="AG185" s="53"/>
      <c r="AH185" s="53"/>
      <c r="AI185" s="53"/>
      <c r="AJ185" s="5"/>
      <c r="AK185" s="5"/>
      <c r="AL185" s="5"/>
      <c r="AO185" s="5"/>
      <c r="AR185" s="17"/>
    </row>
    <row r="186" spans="2:44" s="20" customFormat="1" ht="15">
      <c r="B186" s="5"/>
      <c r="C186" s="5"/>
      <c r="D186" s="5"/>
      <c r="F186" s="17"/>
      <c r="H186" s="5"/>
      <c r="I186" s="5"/>
      <c r="J186" s="5"/>
      <c r="K186" s="9"/>
      <c r="L186" s="10"/>
      <c r="M186" s="5"/>
      <c r="N186" s="12"/>
      <c r="O186" s="11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9"/>
      <c r="AE186" s="11"/>
      <c r="AF186" s="5"/>
      <c r="AG186" s="53"/>
      <c r="AH186" s="53"/>
      <c r="AI186" s="53"/>
      <c r="AJ186" s="5"/>
      <c r="AK186" s="5"/>
      <c r="AL186" s="5"/>
      <c r="AO186" s="5"/>
      <c r="AR186" s="17"/>
    </row>
    <row r="187" spans="2:44" s="20" customFormat="1" ht="15">
      <c r="B187" s="5"/>
      <c r="C187" s="5"/>
      <c r="D187" s="5"/>
      <c r="F187" s="17"/>
      <c r="H187" s="5"/>
      <c r="I187" s="5"/>
      <c r="J187" s="5"/>
      <c r="K187" s="9"/>
      <c r="L187" s="10"/>
      <c r="M187" s="5"/>
      <c r="N187" s="12"/>
      <c r="O187" s="11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9"/>
      <c r="AE187" s="11"/>
      <c r="AF187" s="5"/>
      <c r="AG187" s="53"/>
      <c r="AH187" s="53"/>
      <c r="AI187" s="53"/>
      <c r="AJ187" s="5"/>
      <c r="AK187" s="5"/>
      <c r="AL187" s="5"/>
      <c r="AO187" s="5"/>
      <c r="AR187" s="17"/>
    </row>
    <row r="188" spans="2:44" s="20" customFormat="1" ht="15">
      <c r="B188" s="5"/>
      <c r="C188" s="5"/>
      <c r="D188" s="5"/>
      <c r="F188" s="17"/>
      <c r="H188" s="5"/>
      <c r="I188" s="5"/>
      <c r="J188" s="5"/>
      <c r="K188" s="9"/>
      <c r="L188" s="10"/>
      <c r="M188" s="5"/>
      <c r="N188" s="12"/>
      <c r="O188" s="11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9"/>
      <c r="AE188" s="11"/>
      <c r="AF188" s="5"/>
      <c r="AG188" s="53"/>
      <c r="AH188" s="53"/>
      <c r="AI188" s="53"/>
      <c r="AJ188" s="5"/>
      <c r="AK188" s="5"/>
      <c r="AL188" s="5"/>
      <c r="AO188" s="5"/>
      <c r="AR188" s="17"/>
    </row>
    <row r="189" spans="2:44" s="20" customFormat="1" ht="15">
      <c r="B189" s="5"/>
      <c r="C189" s="5"/>
      <c r="D189" s="5"/>
      <c r="F189" s="17"/>
      <c r="H189" s="5"/>
      <c r="I189" s="5"/>
      <c r="J189" s="5"/>
      <c r="K189" s="9"/>
      <c r="L189" s="10"/>
      <c r="M189" s="5"/>
      <c r="N189" s="12"/>
      <c r="O189" s="11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9"/>
      <c r="AE189" s="11"/>
      <c r="AF189" s="5"/>
      <c r="AG189" s="53"/>
      <c r="AH189" s="53"/>
      <c r="AI189" s="53"/>
      <c r="AJ189" s="5"/>
      <c r="AK189" s="5"/>
      <c r="AL189" s="5"/>
      <c r="AO189" s="5"/>
      <c r="AR189" s="17"/>
    </row>
    <row r="190" spans="2:44" s="20" customFormat="1" ht="15">
      <c r="B190" s="5"/>
      <c r="C190" s="5"/>
      <c r="D190" s="5"/>
      <c r="F190" s="17"/>
      <c r="H190" s="5"/>
      <c r="I190" s="5"/>
      <c r="J190" s="5"/>
      <c r="K190" s="9"/>
      <c r="L190" s="10"/>
      <c r="M190" s="5"/>
      <c r="N190" s="12"/>
      <c r="O190" s="11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9"/>
      <c r="AE190" s="11"/>
      <c r="AF190" s="5"/>
      <c r="AG190" s="53"/>
      <c r="AH190" s="53"/>
      <c r="AI190" s="53"/>
      <c r="AJ190" s="5"/>
      <c r="AK190" s="5"/>
      <c r="AL190" s="5"/>
      <c r="AO190" s="5"/>
      <c r="AR190" s="17"/>
    </row>
    <row r="191" spans="2:44" s="20" customFormat="1" ht="15">
      <c r="B191" s="5"/>
      <c r="C191" s="5"/>
      <c r="D191" s="5"/>
      <c r="F191" s="17"/>
      <c r="H191" s="5"/>
      <c r="I191" s="5"/>
      <c r="J191" s="5"/>
      <c r="K191" s="9"/>
      <c r="L191" s="10"/>
      <c r="M191" s="5"/>
      <c r="N191" s="12"/>
      <c r="O191" s="11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9"/>
      <c r="AE191" s="11"/>
      <c r="AF191" s="5"/>
      <c r="AG191" s="53"/>
      <c r="AH191" s="53"/>
      <c r="AI191" s="53"/>
      <c r="AJ191" s="5"/>
      <c r="AK191" s="5"/>
      <c r="AL191" s="5"/>
      <c r="AO191" s="5"/>
      <c r="AR191" s="17"/>
    </row>
    <row r="192" spans="2:44" s="20" customFormat="1" ht="15">
      <c r="B192" s="5"/>
      <c r="C192" s="5"/>
      <c r="D192" s="5"/>
      <c r="F192" s="17"/>
      <c r="H192" s="5"/>
      <c r="I192" s="5"/>
      <c r="J192" s="5"/>
      <c r="K192" s="9"/>
      <c r="L192" s="10"/>
      <c r="M192" s="5"/>
      <c r="N192" s="12"/>
      <c r="O192" s="11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9"/>
      <c r="AE192" s="11"/>
      <c r="AF192" s="5"/>
      <c r="AG192" s="53"/>
      <c r="AH192" s="53"/>
      <c r="AI192" s="53"/>
      <c r="AJ192" s="5"/>
      <c r="AK192" s="5"/>
      <c r="AL192" s="5"/>
      <c r="AO192" s="5"/>
      <c r="AR192" s="17"/>
    </row>
    <row r="193" spans="2:44" s="20" customFormat="1" ht="15">
      <c r="B193" s="5"/>
      <c r="C193" s="5"/>
      <c r="D193" s="5"/>
      <c r="F193" s="17"/>
      <c r="H193" s="5"/>
      <c r="I193" s="5"/>
      <c r="J193" s="5"/>
      <c r="K193" s="9"/>
      <c r="L193" s="10"/>
      <c r="M193" s="5"/>
      <c r="N193" s="12"/>
      <c r="O193" s="11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9"/>
      <c r="AE193" s="11"/>
      <c r="AF193" s="5"/>
      <c r="AG193" s="53"/>
      <c r="AH193" s="53"/>
      <c r="AI193" s="53"/>
      <c r="AJ193" s="5"/>
      <c r="AK193" s="5"/>
      <c r="AL193" s="5"/>
      <c r="AO193" s="5"/>
      <c r="AR193" s="17"/>
    </row>
    <row r="194" spans="2:44" s="20" customFormat="1" ht="15">
      <c r="B194" s="5"/>
      <c r="C194" s="5"/>
      <c r="D194" s="5"/>
      <c r="F194" s="17"/>
      <c r="H194" s="5"/>
      <c r="I194" s="5"/>
      <c r="J194" s="5"/>
      <c r="K194" s="9"/>
      <c r="L194" s="10"/>
      <c r="M194" s="5"/>
      <c r="N194" s="12"/>
      <c r="O194" s="11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9"/>
      <c r="AE194" s="11"/>
      <c r="AF194" s="5"/>
      <c r="AG194" s="53"/>
      <c r="AH194" s="53"/>
      <c r="AI194" s="53"/>
      <c r="AJ194" s="5"/>
      <c r="AK194" s="5"/>
      <c r="AL194" s="5"/>
      <c r="AO194" s="5"/>
      <c r="AR194" s="17"/>
    </row>
    <row r="195" spans="2:44" s="20" customFormat="1" ht="15">
      <c r="B195" s="5"/>
      <c r="C195" s="5"/>
      <c r="D195" s="5"/>
      <c r="F195" s="17"/>
      <c r="H195" s="5"/>
      <c r="I195" s="5"/>
      <c r="J195" s="5"/>
      <c r="K195" s="9"/>
      <c r="L195" s="10"/>
      <c r="M195" s="5"/>
      <c r="N195" s="12"/>
      <c r="O195" s="11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9"/>
      <c r="AE195" s="11"/>
      <c r="AF195" s="5"/>
      <c r="AG195" s="53"/>
      <c r="AH195" s="53"/>
      <c r="AI195" s="53"/>
      <c r="AJ195" s="5"/>
      <c r="AK195" s="5"/>
      <c r="AL195" s="5"/>
      <c r="AO195" s="5"/>
      <c r="AR195" s="17"/>
    </row>
    <row r="196" spans="2:44" s="20" customFormat="1" ht="15">
      <c r="B196" s="5"/>
      <c r="C196" s="5"/>
      <c r="D196" s="5"/>
      <c r="F196" s="17"/>
      <c r="H196" s="5"/>
      <c r="I196" s="5"/>
      <c r="J196" s="5"/>
      <c r="K196" s="9"/>
      <c r="L196" s="10"/>
      <c r="M196" s="5"/>
      <c r="N196" s="12"/>
      <c r="O196" s="11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9"/>
      <c r="AE196" s="11"/>
      <c r="AF196" s="5"/>
      <c r="AG196" s="53"/>
      <c r="AH196" s="53"/>
      <c r="AI196" s="53"/>
      <c r="AJ196" s="5"/>
      <c r="AK196" s="5"/>
      <c r="AL196" s="5"/>
      <c r="AO196" s="5"/>
      <c r="AR196" s="17"/>
    </row>
    <row r="197" spans="2:44" s="20" customFormat="1" ht="15">
      <c r="B197" s="5"/>
      <c r="C197" s="5"/>
      <c r="D197" s="5"/>
      <c r="F197" s="17"/>
      <c r="H197" s="5"/>
      <c r="I197" s="5"/>
      <c r="J197" s="5"/>
      <c r="K197" s="9"/>
      <c r="L197" s="10"/>
      <c r="M197" s="5"/>
      <c r="N197" s="12"/>
      <c r="O197" s="11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9"/>
      <c r="AE197" s="11"/>
      <c r="AF197" s="5"/>
      <c r="AG197" s="53"/>
      <c r="AH197" s="53"/>
      <c r="AI197" s="53"/>
      <c r="AJ197" s="5"/>
      <c r="AK197" s="5"/>
      <c r="AL197" s="5"/>
      <c r="AO197" s="5"/>
      <c r="AR197" s="17"/>
    </row>
    <row r="198" spans="2:44" s="20" customFormat="1" ht="15">
      <c r="B198" s="5"/>
      <c r="C198" s="5"/>
      <c r="D198" s="5"/>
      <c r="F198" s="17"/>
      <c r="H198" s="5"/>
      <c r="I198" s="5"/>
      <c r="J198" s="5"/>
      <c r="K198" s="9"/>
      <c r="L198" s="10"/>
      <c r="M198" s="5"/>
      <c r="N198" s="12"/>
      <c r="O198" s="11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9"/>
      <c r="AE198" s="11"/>
      <c r="AF198" s="5"/>
      <c r="AG198" s="53"/>
      <c r="AH198" s="53"/>
      <c r="AI198" s="53"/>
      <c r="AJ198" s="5"/>
      <c r="AK198" s="5"/>
      <c r="AL198" s="5"/>
      <c r="AO198" s="5"/>
      <c r="AR198" s="17"/>
    </row>
    <row r="199" spans="2:44" s="20" customFormat="1" ht="15">
      <c r="B199" s="5"/>
      <c r="C199" s="5"/>
      <c r="D199" s="5"/>
      <c r="F199" s="17"/>
      <c r="H199" s="5"/>
      <c r="I199" s="5"/>
      <c r="J199" s="5"/>
      <c r="K199" s="9"/>
      <c r="L199" s="10"/>
      <c r="M199" s="5"/>
      <c r="N199" s="12"/>
      <c r="O199" s="11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9"/>
      <c r="AE199" s="11"/>
      <c r="AF199" s="5"/>
      <c r="AG199" s="53"/>
      <c r="AH199" s="53"/>
      <c r="AI199" s="53"/>
      <c r="AJ199" s="5"/>
      <c r="AK199" s="5"/>
      <c r="AL199" s="5"/>
      <c r="AO199" s="5"/>
      <c r="AR199" s="17"/>
    </row>
    <row r="200" spans="2:44" s="20" customFormat="1" ht="15">
      <c r="B200" s="5"/>
      <c r="C200" s="5"/>
      <c r="D200" s="5"/>
      <c r="F200" s="17"/>
      <c r="H200" s="5"/>
      <c r="I200" s="5"/>
      <c r="J200" s="5"/>
      <c r="K200" s="9"/>
      <c r="L200" s="10"/>
      <c r="M200" s="5"/>
      <c r="N200" s="12"/>
      <c r="O200" s="11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9"/>
      <c r="AE200" s="11"/>
      <c r="AF200" s="5"/>
      <c r="AG200" s="53"/>
      <c r="AH200" s="53"/>
      <c r="AI200" s="53"/>
      <c r="AJ200" s="5"/>
      <c r="AK200" s="5"/>
      <c r="AL200" s="5"/>
      <c r="AO200" s="5"/>
      <c r="AR200" s="17"/>
    </row>
    <row r="201" spans="2:44" s="20" customFormat="1" ht="15">
      <c r="B201" s="5"/>
      <c r="C201" s="5"/>
      <c r="D201" s="5"/>
      <c r="F201" s="17"/>
      <c r="H201" s="5"/>
      <c r="I201" s="5"/>
      <c r="J201" s="5"/>
      <c r="K201" s="9"/>
      <c r="L201" s="10"/>
      <c r="M201" s="5"/>
      <c r="N201" s="12"/>
      <c r="O201" s="11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9"/>
      <c r="AE201" s="11"/>
      <c r="AF201" s="5"/>
      <c r="AG201" s="53"/>
      <c r="AH201" s="53"/>
      <c r="AI201" s="53"/>
      <c r="AJ201" s="5"/>
      <c r="AK201" s="5"/>
      <c r="AL201" s="5"/>
      <c r="AO201" s="5"/>
      <c r="AR201" s="17"/>
    </row>
    <row r="202" spans="2:44" s="20" customFormat="1" ht="15">
      <c r="B202" s="5"/>
      <c r="C202" s="5"/>
      <c r="D202" s="5"/>
      <c r="F202" s="17"/>
      <c r="H202" s="5"/>
      <c r="I202" s="5"/>
      <c r="J202" s="5"/>
      <c r="K202" s="9"/>
      <c r="L202" s="10"/>
      <c r="M202" s="5"/>
      <c r="N202" s="12"/>
      <c r="O202" s="11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9"/>
      <c r="AE202" s="11"/>
      <c r="AF202" s="5"/>
      <c r="AG202" s="53"/>
      <c r="AH202" s="53"/>
      <c r="AI202" s="53"/>
      <c r="AJ202" s="5"/>
      <c r="AK202" s="5"/>
      <c r="AL202" s="5"/>
      <c r="AO202" s="5"/>
      <c r="AR202" s="17"/>
    </row>
    <row r="203" spans="2:44" s="20" customFormat="1" ht="15">
      <c r="B203" s="5"/>
      <c r="C203" s="5"/>
      <c r="D203" s="5"/>
      <c r="F203" s="17"/>
      <c r="H203" s="5"/>
      <c r="I203" s="5"/>
      <c r="J203" s="5"/>
      <c r="K203" s="9"/>
      <c r="L203" s="10"/>
      <c r="M203" s="5"/>
      <c r="N203" s="12"/>
      <c r="O203" s="11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9"/>
      <c r="AE203" s="11"/>
      <c r="AF203" s="5"/>
      <c r="AG203" s="53"/>
      <c r="AH203" s="53"/>
      <c r="AI203" s="53"/>
      <c r="AJ203" s="5"/>
      <c r="AK203" s="5"/>
      <c r="AL203" s="5"/>
      <c r="AO203" s="5"/>
      <c r="AR203" s="17"/>
    </row>
    <row r="204" spans="2:44" s="20" customFormat="1" ht="15">
      <c r="B204" s="5"/>
      <c r="C204" s="5"/>
      <c r="D204" s="5"/>
      <c r="F204" s="17"/>
      <c r="H204" s="5"/>
      <c r="I204" s="5"/>
      <c r="J204" s="5"/>
      <c r="K204" s="9"/>
      <c r="L204" s="10"/>
      <c r="M204" s="5"/>
      <c r="N204" s="12"/>
      <c r="O204" s="11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9"/>
      <c r="AE204" s="11"/>
      <c r="AF204" s="5"/>
      <c r="AG204" s="53"/>
      <c r="AH204" s="53"/>
      <c r="AI204" s="53"/>
      <c r="AJ204" s="5"/>
      <c r="AK204" s="5"/>
      <c r="AL204" s="5"/>
      <c r="AO204" s="5"/>
      <c r="AR204" s="17"/>
    </row>
    <row r="205" spans="2:44" s="20" customFormat="1" ht="15">
      <c r="B205" s="5"/>
      <c r="C205" s="5"/>
      <c r="D205" s="5"/>
      <c r="F205" s="17"/>
      <c r="H205" s="5"/>
      <c r="I205" s="5"/>
      <c r="J205" s="5"/>
      <c r="K205" s="9"/>
      <c r="L205" s="10"/>
      <c r="M205" s="5"/>
      <c r="N205" s="12"/>
      <c r="O205" s="11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9"/>
      <c r="AE205" s="11"/>
      <c r="AF205" s="5"/>
      <c r="AG205" s="53"/>
      <c r="AH205" s="53"/>
      <c r="AI205" s="53"/>
      <c r="AJ205" s="5"/>
      <c r="AK205" s="5"/>
      <c r="AL205" s="5"/>
      <c r="AO205" s="5"/>
      <c r="AR205" s="17"/>
    </row>
    <row r="206" spans="2:44" s="20" customFormat="1" ht="15">
      <c r="B206" s="5"/>
      <c r="C206" s="5"/>
      <c r="D206" s="5"/>
      <c r="F206" s="17"/>
      <c r="H206" s="5"/>
      <c r="I206" s="5"/>
      <c r="J206" s="5"/>
      <c r="K206" s="9"/>
      <c r="L206" s="10"/>
      <c r="M206" s="5"/>
      <c r="N206" s="12"/>
      <c r="O206" s="11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9"/>
      <c r="AE206" s="11"/>
      <c r="AF206" s="5"/>
      <c r="AG206" s="53"/>
      <c r="AH206" s="53"/>
      <c r="AI206" s="53"/>
      <c r="AJ206" s="5"/>
      <c r="AK206" s="5"/>
      <c r="AL206" s="5"/>
      <c r="AO206" s="5"/>
      <c r="AR206" s="17"/>
    </row>
    <row r="207" spans="2:44" s="20" customFormat="1" ht="15">
      <c r="B207" s="5"/>
      <c r="C207" s="5"/>
      <c r="D207" s="5"/>
      <c r="F207" s="17"/>
      <c r="H207" s="5"/>
      <c r="I207" s="5"/>
      <c r="J207" s="5"/>
      <c r="K207" s="9"/>
      <c r="L207" s="10"/>
      <c r="M207" s="5"/>
      <c r="N207" s="12"/>
      <c r="O207" s="11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9"/>
      <c r="AE207" s="11"/>
      <c r="AF207" s="5"/>
      <c r="AG207" s="53"/>
      <c r="AH207" s="53"/>
      <c r="AI207" s="53"/>
      <c r="AJ207" s="5"/>
      <c r="AK207" s="5"/>
      <c r="AL207" s="5"/>
      <c r="AO207" s="5"/>
      <c r="AR207" s="17"/>
    </row>
    <row r="208" spans="2:44" s="20" customFormat="1" ht="15">
      <c r="B208" s="5"/>
      <c r="C208" s="5"/>
      <c r="D208" s="5"/>
      <c r="F208" s="17"/>
      <c r="H208" s="5"/>
      <c r="I208" s="5"/>
      <c r="J208" s="5"/>
      <c r="K208" s="9"/>
      <c r="L208" s="10"/>
      <c r="M208" s="5"/>
      <c r="N208" s="12"/>
      <c r="O208" s="11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9"/>
      <c r="AE208" s="11"/>
      <c r="AF208" s="5"/>
      <c r="AG208" s="53"/>
      <c r="AH208" s="53"/>
      <c r="AI208" s="53"/>
      <c r="AJ208" s="5"/>
      <c r="AK208" s="5"/>
      <c r="AL208" s="5"/>
      <c r="AO208" s="5"/>
      <c r="AR208" s="17"/>
    </row>
    <row r="209" spans="2:44" s="20" customFormat="1" ht="15">
      <c r="B209" s="5"/>
      <c r="C209" s="5"/>
      <c r="D209" s="5"/>
      <c r="F209" s="17"/>
      <c r="H209" s="5"/>
      <c r="I209" s="5"/>
      <c r="J209" s="5"/>
      <c r="K209" s="9"/>
      <c r="L209" s="10"/>
      <c r="M209" s="5"/>
      <c r="N209" s="12"/>
      <c r="O209" s="11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9"/>
      <c r="AE209" s="11"/>
      <c r="AF209" s="5"/>
      <c r="AG209" s="53"/>
      <c r="AH209" s="53"/>
      <c r="AI209" s="53"/>
      <c r="AJ209" s="5"/>
      <c r="AK209" s="5"/>
      <c r="AL209" s="5"/>
      <c r="AO209" s="5"/>
      <c r="AR209" s="17"/>
    </row>
    <row r="210" spans="2:44" s="20" customFormat="1" ht="15">
      <c r="B210" s="5"/>
      <c r="C210" s="5"/>
      <c r="D210" s="5"/>
      <c r="F210" s="17"/>
      <c r="H210" s="5"/>
      <c r="I210" s="5"/>
      <c r="J210" s="5"/>
      <c r="K210" s="9"/>
      <c r="L210" s="10"/>
      <c r="M210" s="5"/>
      <c r="N210" s="12"/>
      <c r="O210" s="11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9"/>
      <c r="AE210" s="11"/>
      <c r="AF210" s="5"/>
      <c r="AG210" s="53"/>
      <c r="AH210" s="53"/>
      <c r="AI210" s="53"/>
      <c r="AJ210" s="5"/>
      <c r="AK210" s="5"/>
      <c r="AL210" s="5"/>
      <c r="AO210" s="5"/>
      <c r="AR210" s="17"/>
    </row>
    <row r="211" spans="2:44" s="20" customFormat="1" ht="15">
      <c r="B211" s="5"/>
      <c r="C211" s="5"/>
      <c r="D211" s="5"/>
      <c r="F211" s="17"/>
      <c r="H211" s="5"/>
      <c r="I211" s="5"/>
      <c r="J211" s="5"/>
      <c r="K211" s="9"/>
      <c r="L211" s="10"/>
      <c r="M211" s="5"/>
      <c r="N211" s="12"/>
      <c r="O211" s="11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9"/>
      <c r="AE211" s="11"/>
      <c r="AF211" s="5"/>
      <c r="AG211" s="53"/>
      <c r="AH211" s="53"/>
      <c r="AI211" s="53"/>
      <c r="AJ211" s="5"/>
      <c r="AK211" s="5"/>
      <c r="AL211" s="5"/>
      <c r="AO211" s="5"/>
      <c r="AR211" s="17"/>
    </row>
    <row r="212" spans="2:44" s="20" customFormat="1" ht="15">
      <c r="B212" s="5"/>
      <c r="C212" s="5"/>
      <c r="D212" s="5"/>
      <c r="F212" s="17"/>
      <c r="H212" s="5"/>
      <c r="I212" s="5"/>
      <c r="J212" s="5"/>
      <c r="K212" s="9"/>
      <c r="L212" s="10"/>
      <c r="M212" s="5"/>
      <c r="N212" s="12"/>
      <c r="O212" s="11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9"/>
      <c r="AE212" s="11"/>
      <c r="AF212" s="5"/>
      <c r="AG212" s="53"/>
      <c r="AH212" s="53"/>
      <c r="AI212" s="53"/>
      <c r="AJ212" s="5"/>
      <c r="AK212" s="5"/>
      <c r="AL212" s="5"/>
      <c r="AO212" s="5"/>
      <c r="AR212" s="17"/>
    </row>
    <row r="213" spans="2:44" s="20" customFormat="1" ht="15">
      <c r="B213" s="5"/>
      <c r="C213" s="5"/>
      <c r="D213" s="5"/>
      <c r="F213" s="17"/>
      <c r="H213" s="5"/>
      <c r="I213" s="5"/>
      <c r="J213" s="5"/>
      <c r="K213" s="9"/>
      <c r="L213" s="10"/>
      <c r="M213" s="5"/>
      <c r="N213" s="12"/>
      <c r="O213" s="11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9"/>
      <c r="AE213" s="11"/>
      <c r="AF213" s="5"/>
      <c r="AG213" s="53"/>
      <c r="AH213" s="53"/>
      <c r="AI213" s="53"/>
      <c r="AJ213" s="5"/>
      <c r="AK213" s="5"/>
      <c r="AL213" s="5"/>
      <c r="AO213" s="5"/>
      <c r="AR213" s="17"/>
    </row>
    <row r="214" spans="2:44" s="20" customFormat="1" ht="15">
      <c r="B214" s="5"/>
      <c r="C214" s="5"/>
      <c r="D214" s="5"/>
      <c r="F214" s="17"/>
      <c r="H214" s="5"/>
      <c r="I214" s="5"/>
      <c r="J214" s="5"/>
      <c r="K214" s="9"/>
      <c r="L214" s="10"/>
      <c r="M214" s="5"/>
      <c r="N214" s="12"/>
      <c r="O214" s="11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9"/>
      <c r="AE214" s="11"/>
      <c r="AF214" s="5"/>
      <c r="AG214" s="53"/>
      <c r="AH214" s="53"/>
      <c r="AI214" s="53"/>
      <c r="AJ214" s="5"/>
      <c r="AK214" s="5"/>
      <c r="AL214" s="5"/>
      <c r="AO214" s="5"/>
      <c r="AR214" s="17"/>
    </row>
    <row r="215" spans="2:44" s="20" customFormat="1" ht="15">
      <c r="B215" s="5"/>
      <c r="C215" s="5"/>
      <c r="D215" s="5"/>
      <c r="F215" s="17"/>
      <c r="H215" s="5"/>
      <c r="I215" s="5"/>
      <c r="J215" s="5"/>
      <c r="K215" s="9"/>
      <c r="L215" s="10"/>
      <c r="M215" s="5"/>
      <c r="N215" s="12"/>
      <c r="O215" s="11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9"/>
      <c r="AE215" s="11"/>
      <c r="AF215" s="5"/>
      <c r="AG215" s="53"/>
      <c r="AH215" s="53"/>
      <c r="AI215" s="53"/>
      <c r="AJ215" s="5"/>
      <c r="AK215" s="5"/>
      <c r="AL215" s="5"/>
      <c r="AO215" s="5"/>
      <c r="AR215" s="17"/>
    </row>
    <row r="216" spans="2:44" s="20" customFormat="1" ht="15">
      <c r="B216" s="5"/>
      <c r="C216" s="5"/>
      <c r="D216" s="5"/>
      <c r="F216" s="17"/>
      <c r="H216" s="5"/>
      <c r="I216" s="5"/>
      <c r="J216" s="5"/>
      <c r="K216" s="9"/>
      <c r="L216" s="10"/>
      <c r="M216" s="5"/>
      <c r="N216" s="12"/>
      <c r="O216" s="11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9"/>
      <c r="AE216" s="11"/>
      <c r="AF216" s="5"/>
      <c r="AG216" s="53"/>
      <c r="AH216" s="53"/>
      <c r="AI216" s="53"/>
      <c r="AJ216" s="5"/>
      <c r="AK216" s="5"/>
      <c r="AL216" s="5"/>
      <c r="AO216" s="5"/>
      <c r="AR216" s="17"/>
    </row>
    <row r="217" spans="2:44" s="20" customFormat="1" ht="15">
      <c r="B217" s="5"/>
      <c r="C217" s="5"/>
      <c r="D217" s="5"/>
      <c r="F217" s="17"/>
      <c r="H217" s="5"/>
      <c r="I217" s="5"/>
      <c r="J217" s="5"/>
      <c r="K217" s="9"/>
      <c r="L217" s="10"/>
      <c r="M217" s="5"/>
      <c r="N217" s="12"/>
      <c r="O217" s="11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9"/>
      <c r="AE217" s="11"/>
      <c r="AF217" s="5"/>
      <c r="AG217" s="53"/>
      <c r="AH217" s="53"/>
      <c r="AI217" s="53"/>
      <c r="AJ217" s="5"/>
      <c r="AK217" s="5"/>
      <c r="AL217" s="5"/>
      <c r="AO217" s="5"/>
      <c r="AR217" s="17"/>
    </row>
    <row r="218" spans="2:44" s="20" customFormat="1" ht="15">
      <c r="B218" s="5"/>
      <c r="C218" s="5"/>
      <c r="D218" s="5"/>
      <c r="F218" s="17"/>
      <c r="H218" s="5"/>
      <c r="I218" s="5"/>
      <c r="J218" s="5"/>
      <c r="K218" s="9"/>
      <c r="L218" s="10"/>
      <c r="M218" s="5"/>
      <c r="N218" s="12"/>
      <c r="O218" s="11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9"/>
      <c r="AE218" s="11"/>
      <c r="AF218" s="5"/>
      <c r="AG218" s="53"/>
      <c r="AH218" s="53"/>
      <c r="AI218" s="53"/>
      <c r="AJ218" s="5"/>
      <c r="AK218" s="5"/>
      <c r="AL218" s="5"/>
      <c r="AO218" s="5"/>
      <c r="AR218" s="17"/>
    </row>
    <row r="219" spans="2:44" s="20" customFormat="1" ht="15">
      <c r="B219" s="5"/>
      <c r="C219" s="5"/>
      <c r="D219" s="5"/>
      <c r="F219" s="17"/>
      <c r="H219" s="5"/>
      <c r="I219" s="5"/>
      <c r="J219" s="5"/>
      <c r="K219" s="9"/>
      <c r="L219" s="10"/>
      <c r="M219" s="5"/>
      <c r="N219" s="12"/>
      <c r="O219" s="11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9"/>
      <c r="AE219" s="11"/>
      <c r="AF219" s="5"/>
      <c r="AG219" s="53"/>
      <c r="AH219" s="53"/>
      <c r="AI219" s="53"/>
      <c r="AJ219" s="5"/>
      <c r="AK219" s="5"/>
      <c r="AL219" s="5"/>
      <c r="AO219" s="5"/>
      <c r="AR219" s="17"/>
    </row>
    <row r="220" spans="2:44" s="20" customFormat="1" ht="15">
      <c r="B220" s="5"/>
      <c r="C220" s="5"/>
      <c r="D220" s="5"/>
      <c r="F220" s="17"/>
      <c r="H220" s="5"/>
      <c r="I220" s="5"/>
      <c r="J220" s="5"/>
      <c r="K220" s="9"/>
      <c r="L220" s="10"/>
      <c r="M220" s="5"/>
      <c r="N220" s="12"/>
      <c r="O220" s="11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9"/>
      <c r="AE220" s="11"/>
      <c r="AF220" s="5"/>
      <c r="AG220" s="53"/>
      <c r="AH220" s="53"/>
      <c r="AI220" s="53"/>
      <c r="AJ220" s="5"/>
      <c r="AK220" s="5"/>
      <c r="AL220" s="5"/>
      <c r="AO220" s="5"/>
      <c r="AR220" s="17"/>
    </row>
    <row r="221" spans="2:44" s="20" customFormat="1" ht="15">
      <c r="B221" s="5"/>
      <c r="C221" s="5"/>
      <c r="D221" s="5"/>
      <c r="F221" s="17"/>
      <c r="H221" s="5"/>
      <c r="I221" s="5"/>
      <c r="J221" s="5"/>
      <c r="K221" s="9"/>
      <c r="L221" s="10"/>
      <c r="M221" s="5"/>
      <c r="N221" s="12"/>
      <c r="O221" s="11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9"/>
      <c r="AE221" s="11"/>
      <c r="AF221" s="5"/>
      <c r="AG221" s="53"/>
      <c r="AH221" s="53"/>
      <c r="AI221" s="53"/>
      <c r="AJ221" s="5"/>
      <c r="AK221" s="5"/>
      <c r="AL221" s="5"/>
      <c r="AO221" s="5"/>
      <c r="AR221" s="17"/>
    </row>
    <row r="222" spans="2:44" s="20" customFormat="1" ht="15">
      <c r="B222" s="5"/>
      <c r="C222" s="5"/>
      <c r="D222" s="5"/>
      <c r="F222" s="17"/>
      <c r="H222" s="5"/>
      <c r="I222" s="5"/>
      <c r="J222" s="5"/>
      <c r="K222" s="9"/>
      <c r="L222" s="10"/>
      <c r="M222" s="5"/>
      <c r="N222" s="12"/>
      <c r="O222" s="11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9"/>
      <c r="AE222" s="11"/>
      <c r="AF222" s="5"/>
      <c r="AG222" s="53"/>
      <c r="AH222" s="53"/>
      <c r="AI222" s="53"/>
      <c r="AJ222" s="5"/>
      <c r="AK222" s="5"/>
      <c r="AL222" s="5"/>
      <c r="AO222" s="5"/>
      <c r="AR222" s="17"/>
    </row>
    <row r="223" spans="2:44" s="20" customFormat="1" ht="15">
      <c r="B223" s="5"/>
      <c r="C223" s="5"/>
      <c r="D223" s="5"/>
      <c r="F223" s="17"/>
      <c r="H223" s="5"/>
      <c r="I223" s="5"/>
      <c r="J223" s="5"/>
      <c r="K223" s="9"/>
      <c r="L223" s="10"/>
      <c r="M223" s="5"/>
      <c r="N223" s="12"/>
      <c r="O223" s="11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9"/>
      <c r="AE223" s="11"/>
      <c r="AF223" s="5"/>
      <c r="AG223" s="53"/>
      <c r="AH223" s="53"/>
      <c r="AI223" s="53"/>
      <c r="AJ223" s="5"/>
      <c r="AK223" s="5"/>
      <c r="AL223" s="5"/>
      <c r="AO223" s="5"/>
      <c r="AR223" s="17"/>
    </row>
    <row r="224" spans="2:44" s="20" customFormat="1" ht="15">
      <c r="B224" s="5"/>
      <c r="C224" s="5"/>
      <c r="D224" s="5"/>
      <c r="F224" s="17"/>
      <c r="H224" s="5"/>
      <c r="I224" s="5"/>
      <c r="J224" s="5"/>
      <c r="K224" s="9"/>
      <c r="L224" s="10"/>
      <c r="M224" s="5"/>
      <c r="N224" s="12"/>
      <c r="O224" s="11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9"/>
      <c r="AE224" s="11"/>
      <c r="AF224" s="5"/>
      <c r="AG224" s="53"/>
      <c r="AH224" s="53"/>
      <c r="AI224" s="53"/>
      <c r="AJ224" s="5"/>
      <c r="AK224" s="5"/>
      <c r="AL224" s="5"/>
      <c r="AO224" s="5"/>
      <c r="AR224" s="17"/>
    </row>
    <row r="225" spans="2:44" s="20" customFormat="1" ht="15">
      <c r="B225" s="5"/>
      <c r="C225" s="5"/>
      <c r="D225" s="5"/>
      <c r="F225" s="17"/>
      <c r="H225" s="5"/>
      <c r="I225" s="5"/>
      <c r="J225" s="5"/>
      <c r="K225" s="9"/>
      <c r="L225" s="10"/>
      <c r="M225" s="5"/>
      <c r="N225" s="12"/>
      <c r="O225" s="11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9"/>
      <c r="AE225" s="11"/>
      <c r="AF225" s="5"/>
      <c r="AG225" s="53"/>
      <c r="AH225" s="53"/>
      <c r="AI225" s="53"/>
      <c r="AJ225" s="5"/>
      <c r="AK225" s="5"/>
      <c r="AL225" s="5"/>
      <c r="AO225" s="5"/>
      <c r="AR225" s="17"/>
    </row>
    <row r="226" spans="2:44" s="20" customFormat="1" ht="15">
      <c r="B226" s="5"/>
      <c r="C226" s="5"/>
      <c r="D226" s="5"/>
      <c r="F226" s="17"/>
      <c r="H226" s="5"/>
      <c r="I226" s="5"/>
      <c r="J226" s="5"/>
      <c r="K226" s="9"/>
      <c r="L226" s="10"/>
      <c r="M226" s="5"/>
      <c r="N226" s="12"/>
      <c r="O226" s="11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9"/>
      <c r="AE226" s="11"/>
      <c r="AF226" s="5"/>
      <c r="AG226" s="53"/>
      <c r="AH226" s="53"/>
      <c r="AI226" s="53"/>
      <c r="AJ226" s="5"/>
      <c r="AK226" s="5"/>
      <c r="AL226" s="5"/>
      <c r="AO226" s="5"/>
      <c r="AR226" s="17"/>
    </row>
    <row r="227" spans="2:44" s="20" customFormat="1" ht="15">
      <c r="B227" s="5"/>
      <c r="C227" s="5"/>
      <c r="D227" s="5"/>
      <c r="F227" s="17"/>
      <c r="H227" s="5"/>
      <c r="I227" s="5"/>
      <c r="J227" s="5"/>
      <c r="K227" s="9"/>
      <c r="L227" s="10"/>
      <c r="M227" s="5"/>
      <c r="N227" s="12"/>
      <c r="O227" s="11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9"/>
      <c r="AE227" s="11"/>
      <c r="AF227" s="5"/>
      <c r="AG227" s="53"/>
      <c r="AH227" s="53"/>
      <c r="AI227" s="53"/>
      <c r="AJ227" s="5"/>
      <c r="AK227" s="5"/>
      <c r="AL227" s="5"/>
      <c r="AO227" s="5"/>
      <c r="AR227" s="17"/>
    </row>
    <row r="228" spans="2:44" s="20" customFormat="1" ht="15">
      <c r="B228" s="5"/>
      <c r="C228" s="5"/>
      <c r="D228" s="5"/>
      <c r="F228" s="17"/>
      <c r="H228" s="5"/>
      <c r="I228" s="5"/>
      <c r="J228" s="5"/>
      <c r="K228" s="9"/>
      <c r="L228" s="10"/>
      <c r="M228" s="5"/>
      <c r="N228" s="12"/>
      <c r="O228" s="11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9"/>
      <c r="AE228" s="11"/>
      <c r="AF228" s="5"/>
      <c r="AG228" s="53"/>
      <c r="AH228" s="53"/>
      <c r="AI228" s="53"/>
      <c r="AJ228" s="5"/>
      <c r="AK228" s="5"/>
      <c r="AL228" s="5"/>
      <c r="AO228" s="5"/>
      <c r="AR228" s="17"/>
    </row>
    <row r="229" spans="2:44" s="20" customFormat="1" ht="15">
      <c r="B229" s="5"/>
      <c r="C229" s="5"/>
      <c r="D229" s="5"/>
      <c r="F229" s="17"/>
      <c r="H229" s="5"/>
      <c r="I229" s="5"/>
      <c r="J229" s="5"/>
      <c r="K229" s="9"/>
      <c r="L229" s="10"/>
      <c r="M229" s="5"/>
      <c r="N229" s="12"/>
      <c r="O229" s="11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9"/>
      <c r="AE229" s="11"/>
      <c r="AF229" s="5"/>
      <c r="AG229" s="53"/>
      <c r="AH229" s="53"/>
      <c r="AI229" s="53"/>
      <c r="AJ229" s="5"/>
      <c r="AK229" s="5"/>
      <c r="AL229" s="5"/>
      <c r="AO229" s="5"/>
      <c r="AR229" s="17"/>
    </row>
    <row r="230" spans="2:44" s="20" customFormat="1" ht="15">
      <c r="B230" s="5"/>
      <c r="C230" s="5"/>
      <c r="D230" s="5"/>
      <c r="F230" s="17"/>
      <c r="H230" s="5"/>
      <c r="I230" s="5"/>
      <c r="J230" s="5"/>
      <c r="K230" s="9"/>
      <c r="L230" s="10"/>
      <c r="M230" s="5"/>
      <c r="N230" s="12"/>
      <c r="O230" s="11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9"/>
      <c r="AE230" s="11"/>
      <c r="AF230" s="5"/>
      <c r="AG230" s="53"/>
      <c r="AH230" s="53"/>
      <c r="AI230" s="53"/>
      <c r="AJ230" s="5"/>
      <c r="AK230" s="5"/>
      <c r="AL230" s="5"/>
      <c r="AO230" s="5"/>
      <c r="AR230" s="17"/>
    </row>
    <row r="231" spans="2:44" s="20" customFormat="1" ht="15">
      <c r="B231" s="5"/>
      <c r="C231" s="5"/>
      <c r="D231" s="5"/>
      <c r="F231" s="17"/>
      <c r="H231" s="5"/>
      <c r="I231" s="5"/>
      <c r="J231" s="5"/>
      <c r="K231" s="9"/>
      <c r="L231" s="10"/>
      <c r="M231" s="5"/>
      <c r="N231" s="12"/>
      <c r="O231" s="11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9"/>
      <c r="AE231" s="11"/>
      <c r="AF231" s="5"/>
      <c r="AG231" s="53"/>
      <c r="AH231" s="53"/>
      <c r="AI231" s="53"/>
      <c r="AJ231" s="5"/>
      <c r="AK231" s="5"/>
      <c r="AL231" s="5"/>
      <c r="AO231" s="5"/>
      <c r="AR231" s="17"/>
    </row>
    <row r="232" spans="2:44" s="20" customFormat="1" ht="15">
      <c r="B232" s="5"/>
      <c r="C232" s="5"/>
      <c r="D232" s="5"/>
      <c r="F232" s="17"/>
      <c r="H232" s="5"/>
      <c r="I232" s="5"/>
      <c r="J232" s="5"/>
      <c r="K232" s="9"/>
      <c r="L232" s="10"/>
      <c r="M232" s="5"/>
      <c r="N232" s="12"/>
      <c r="O232" s="11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9"/>
      <c r="AE232" s="11"/>
      <c r="AF232" s="5"/>
      <c r="AG232" s="53"/>
      <c r="AH232" s="53"/>
      <c r="AI232" s="53"/>
      <c r="AJ232" s="5"/>
      <c r="AK232" s="5"/>
      <c r="AL232" s="5"/>
      <c r="AO232" s="5"/>
      <c r="AR232" s="17"/>
    </row>
    <row r="233" spans="2:44" s="20" customFormat="1" ht="15">
      <c r="B233" s="5"/>
      <c r="C233" s="5"/>
      <c r="D233" s="5"/>
      <c r="F233" s="17"/>
      <c r="H233" s="5"/>
      <c r="I233" s="5"/>
      <c r="J233" s="5"/>
      <c r="K233" s="9"/>
      <c r="L233" s="10"/>
      <c r="M233" s="5"/>
      <c r="N233" s="12"/>
      <c r="O233" s="11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9"/>
      <c r="AE233" s="11"/>
      <c r="AF233" s="5"/>
      <c r="AG233" s="53"/>
      <c r="AH233" s="53"/>
      <c r="AI233" s="53"/>
      <c r="AJ233" s="5"/>
      <c r="AK233" s="5"/>
      <c r="AL233" s="5"/>
      <c r="AO233" s="5"/>
      <c r="AR233" s="17"/>
    </row>
    <row r="234" spans="2:44" s="20" customFormat="1" ht="15">
      <c r="B234" s="5"/>
      <c r="C234" s="5"/>
      <c r="D234" s="5"/>
      <c r="F234" s="17"/>
      <c r="H234" s="5"/>
      <c r="I234" s="5"/>
      <c r="J234" s="5"/>
      <c r="K234" s="9"/>
      <c r="L234" s="10"/>
      <c r="M234" s="5"/>
      <c r="N234" s="12"/>
      <c r="O234" s="11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9"/>
      <c r="AE234" s="11"/>
      <c r="AF234" s="5"/>
      <c r="AG234" s="53"/>
      <c r="AH234" s="53"/>
      <c r="AI234" s="53"/>
      <c r="AJ234" s="5"/>
      <c r="AK234" s="5"/>
      <c r="AL234" s="5"/>
      <c r="AO234" s="5"/>
      <c r="AR234" s="17"/>
    </row>
    <row r="235" spans="2:44" s="20" customFormat="1" ht="15">
      <c r="B235" s="5"/>
      <c r="C235" s="5"/>
      <c r="D235" s="5"/>
      <c r="F235" s="17"/>
      <c r="H235" s="5"/>
      <c r="I235" s="5"/>
      <c r="J235" s="5"/>
      <c r="K235" s="9"/>
      <c r="L235" s="10"/>
      <c r="M235" s="5"/>
      <c r="N235" s="12"/>
      <c r="O235" s="11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9"/>
      <c r="AE235" s="11"/>
      <c r="AF235" s="5"/>
      <c r="AG235" s="53"/>
      <c r="AH235" s="53"/>
      <c r="AI235" s="53"/>
      <c r="AJ235" s="5"/>
      <c r="AK235" s="5"/>
      <c r="AL235" s="5"/>
      <c r="AO235" s="5"/>
      <c r="AR235" s="17"/>
    </row>
    <row r="236" spans="2:44" s="20" customFormat="1" ht="15">
      <c r="B236" s="5"/>
      <c r="C236" s="5"/>
      <c r="D236" s="5"/>
      <c r="F236" s="17"/>
      <c r="H236" s="5"/>
      <c r="I236" s="5"/>
      <c r="J236" s="5"/>
      <c r="K236" s="9"/>
      <c r="L236" s="10"/>
      <c r="M236" s="5"/>
      <c r="N236" s="12"/>
      <c r="O236" s="11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9"/>
      <c r="AE236" s="11"/>
      <c r="AF236" s="5"/>
      <c r="AG236" s="53"/>
      <c r="AH236" s="53"/>
      <c r="AI236" s="53"/>
      <c r="AJ236" s="5"/>
      <c r="AK236" s="5"/>
      <c r="AL236" s="5"/>
      <c r="AO236" s="5"/>
      <c r="AR236" s="17"/>
    </row>
    <row r="237" spans="2:44" s="20" customFormat="1" ht="15">
      <c r="B237" s="5"/>
      <c r="C237" s="5"/>
      <c r="D237" s="5"/>
      <c r="F237" s="17"/>
      <c r="H237" s="5"/>
      <c r="I237" s="5"/>
      <c r="J237" s="5"/>
      <c r="K237" s="9"/>
      <c r="L237" s="10"/>
      <c r="M237" s="5"/>
      <c r="N237" s="12"/>
      <c r="O237" s="11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9"/>
      <c r="AE237" s="11"/>
      <c r="AF237" s="5"/>
      <c r="AG237" s="53"/>
      <c r="AH237" s="53"/>
      <c r="AI237" s="53"/>
      <c r="AJ237" s="5"/>
      <c r="AK237" s="5"/>
      <c r="AL237" s="5"/>
      <c r="AO237" s="5"/>
      <c r="AR237" s="17"/>
    </row>
    <row r="238" spans="2:44" s="20" customFormat="1" ht="15">
      <c r="B238" s="5"/>
      <c r="C238" s="5"/>
      <c r="D238" s="5"/>
      <c r="F238" s="17"/>
      <c r="H238" s="5"/>
      <c r="I238" s="5"/>
      <c r="J238" s="5"/>
      <c r="K238" s="9"/>
      <c r="L238" s="10"/>
      <c r="M238" s="5"/>
      <c r="N238" s="12"/>
      <c r="O238" s="11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9"/>
      <c r="AE238" s="11"/>
      <c r="AF238" s="5"/>
      <c r="AG238" s="53"/>
      <c r="AH238" s="53"/>
      <c r="AI238" s="53"/>
      <c r="AJ238" s="5"/>
      <c r="AK238" s="5"/>
      <c r="AL238" s="5"/>
      <c r="AO238" s="5"/>
      <c r="AR238" s="17"/>
    </row>
    <row r="239" spans="2:44" s="20" customFormat="1" ht="15">
      <c r="B239" s="5"/>
      <c r="C239" s="5"/>
      <c r="D239" s="5"/>
      <c r="F239" s="17"/>
      <c r="H239" s="5"/>
      <c r="I239" s="5"/>
      <c r="J239" s="5"/>
      <c r="K239" s="9"/>
      <c r="L239" s="10"/>
      <c r="M239" s="5"/>
      <c r="N239" s="12"/>
      <c r="O239" s="11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9"/>
      <c r="AE239" s="11"/>
      <c r="AF239" s="5"/>
      <c r="AG239" s="53"/>
      <c r="AH239" s="53"/>
      <c r="AI239" s="53"/>
      <c r="AJ239" s="5"/>
      <c r="AK239" s="5"/>
      <c r="AL239" s="5"/>
      <c r="AO239" s="5"/>
      <c r="AR239" s="17"/>
    </row>
    <row r="240" spans="2:44" s="20" customFormat="1" ht="15">
      <c r="B240" s="5"/>
      <c r="C240" s="5"/>
      <c r="D240" s="5"/>
      <c r="F240" s="17"/>
      <c r="H240" s="5"/>
      <c r="I240" s="5"/>
      <c r="J240" s="5"/>
      <c r="K240" s="9"/>
      <c r="L240" s="10"/>
      <c r="M240" s="5"/>
      <c r="N240" s="12"/>
      <c r="O240" s="11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9"/>
      <c r="AE240" s="11"/>
      <c r="AF240" s="5"/>
      <c r="AG240" s="53"/>
      <c r="AH240" s="53"/>
      <c r="AI240" s="53"/>
      <c r="AJ240" s="5"/>
      <c r="AK240" s="5"/>
      <c r="AL240" s="5"/>
      <c r="AO240" s="5"/>
      <c r="AR240" s="17"/>
    </row>
    <row r="241" spans="2:44" s="20" customFormat="1" ht="15">
      <c r="B241" s="5"/>
      <c r="C241" s="5"/>
      <c r="D241" s="5"/>
      <c r="F241" s="17"/>
      <c r="H241" s="5"/>
      <c r="I241" s="5"/>
      <c r="J241" s="5"/>
      <c r="K241" s="9"/>
      <c r="L241" s="10"/>
      <c r="M241" s="5"/>
      <c r="N241" s="12"/>
      <c r="O241" s="11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9"/>
      <c r="AE241" s="11"/>
      <c r="AF241" s="5"/>
      <c r="AG241" s="53"/>
      <c r="AH241" s="53"/>
      <c r="AI241" s="53"/>
      <c r="AJ241" s="5"/>
      <c r="AK241" s="5"/>
      <c r="AL241" s="5"/>
      <c r="AO241" s="5"/>
      <c r="AR241" s="17"/>
    </row>
    <row r="242" spans="2:44" s="20" customFormat="1" ht="15">
      <c r="B242" s="5"/>
      <c r="C242" s="5"/>
      <c r="D242" s="5"/>
      <c r="F242" s="17"/>
      <c r="H242" s="5"/>
      <c r="I242" s="5"/>
      <c r="J242" s="5"/>
      <c r="K242" s="9"/>
      <c r="L242" s="10"/>
      <c r="M242" s="5"/>
      <c r="N242" s="12"/>
      <c r="O242" s="11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9"/>
      <c r="AE242" s="11"/>
      <c r="AF242" s="5"/>
      <c r="AG242" s="53"/>
      <c r="AH242" s="53"/>
      <c r="AI242" s="53"/>
      <c r="AJ242" s="5"/>
      <c r="AK242" s="5"/>
      <c r="AL242" s="5"/>
      <c r="AO242" s="5"/>
      <c r="AR242" s="17"/>
    </row>
    <row r="243" spans="2:44" s="20" customFormat="1" ht="15">
      <c r="B243" s="5"/>
      <c r="C243" s="5"/>
      <c r="D243" s="5"/>
      <c r="F243" s="17"/>
      <c r="H243" s="5"/>
      <c r="I243" s="5"/>
      <c r="J243" s="5"/>
      <c r="K243" s="9"/>
      <c r="L243" s="10"/>
      <c r="M243" s="5"/>
      <c r="N243" s="12"/>
      <c r="O243" s="11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9"/>
      <c r="AE243" s="11"/>
      <c r="AF243" s="5"/>
      <c r="AG243" s="53"/>
      <c r="AH243" s="53"/>
      <c r="AI243" s="53"/>
      <c r="AJ243" s="5"/>
      <c r="AK243" s="5"/>
      <c r="AL243" s="5"/>
      <c r="AO243" s="5"/>
      <c r="AR243" s="17"/>
    </row>
    <row r="244" spans="2:44" s="20" customFormat="1" ht="15">
      <c r="B244" s="5"/>
      <c r="C244" s="5"/>
      <c r="D244" s="5"/>
      <c r="F244" s="17"/>
      <c r="H244" s="5"/>
      <c r="I244" s="5"/>
      <c r="J244" s="5"/>
      <c r="K244" s="9"/>
      <c r="L244" s="10"/>
      <c r="M244" s="5"/>
      <c r="N244" s="12"/>
      <c r="O244" s="11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9"/>
      <c r="AE244" s="11"/>
      <c r="AF244" s="5"/>
      <c r="AG244" s="53"/>
      <c r="AH244" s="53"/>
      <c r="AI244" s="53"/>
      <c r="AJ244" s="5"/>
      <c r="AK244" s="5"/>
      <c r="AL244" s="5"/>
      <c r="AO244" s="5"/>
      <c r="AR244" s="17"/>
    </row>
    <row r="245" spans="2:44" s="20" customFormat="1" ht="15">
      <c r="B245" s="5"/>
      <c r="C245" s="5"/>
      <c r="D245" s="5"/>
      <c r="F245" s="17"/>
      <c r="H245" s="5"/>
      <c r="I245" s="5"/>
      <c r="J245" s="5"/>
      <c r="K245" s="9"/>
      <c r="L245" s="10"/>
      <c r="M245" s="5"/>
      <c r="N245" s="12"/>
      <c r="O245" s="11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9"/>
      <c r="AE245" s="11"/>
      <c r="AF245" s="5"/>
      <c r="AG245" s="53"/>
      <c r="AH245" s="53"/>
      <c r="AI245" s="53"/>
      <c r="AJ245" s="5"/>
      <c r="AK245" s="5"/>
      <c r="AL245" s="5"/>
      <c r="AO245" s="5"/>
      <c r="AR245" s="17"/>
    </row>
    <row r="246" spans="2:44" s="20" customFormat="1" ht="15">
      <c r="B246" s="5"/>
      <c r="C246" s="5"/>
      <c r="D246" s="5"/>
      <c r="F246" s="17"/>
      <c r="H246" s="5"/>
      <c r="I246" s="5"/>
      <c r="J246" s="5"/>
      <c r="K246" s="9"/>
      <c r="L246" s="10"/>
      <c r="M246" s="5"/>
      <c r="N246" s="12"/>
      <c r="O246" s="11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9"/>
      <c r="AE246" s="11"/>
      <c r="AF246" s="5"/>
      <c r="AG246" s="53"/>
      <c r="AH246" s="53"/>
      <c r="AI246" s="53"/>
      <c r="AJ246" s="5"/>
      <c r="AK246" s="5"/>
      <c r="AL246" s="5"/>
      <c r="AO246" s="5"/>
      <c r="AR246" s="17"/>
    </row>
    <row r="247" spans="2:44" s="20" customFormat="1" ht="15">
      <c r="B247" s="5"/>
      <c r="C247" s="5"/>
      <c r="D247" s="5"/>
      <c r="F247" s="17"/>
      <c r="H247" s="5"/>
      <c r="I247" s="5"/>
      <c r="J247" s="5"/>
      <c r="K247" s="9"/>
      <c r="L247" s="10"/>
      <c r="M247" s="5"/>
      <c r="N247" s="12"/>
      <c r="O247" s="11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9"/>
      <c r="AE247" s="11"/>
      <c r="AF247" s="5"/>
      <c r="AG247" s="53"/>
      <c r="AH247" s="53"/>
      <c r="AI247" s="53"/>
      <c r="AJ247" s="5"/>
      <c r="AK247" s="5"/>
      <c r="AL247" s="5"/>
      <c r="AO247" s="5"/>
      <c r="AR247" s="17"/>
    </row>
    <row r="248" spans="2:44" s="20" customFormat="1" ht="15">
      <c r="B248" s="5"/>
      <c r="C248" s="5"/>
      <c r="D248" s="5"/>
      <c r="F248" s="17"/>
      <c r="H248" s="5"/>
      <c r="I248" s="5"/>
      <c r="J248" s="5"/>
      <c r="K248" s="9"/>
      <c r="L248" s="10"/>
      <c r="M248" s="5"/>
      <c r="N248" s="12"/>
      <c r="O248" s="11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9"/>
      <c r="AE248" s="11"/>
      <c r="AF248" s="5"/>
      <c r="AG248" s="53"/>
      <c r="AH248" s="53"/>
      <c r="AI248" s="53"/>
      <c r="AJ248" s="5"/>
      <c r="AK248" s="5"/>
      <c r="AL248" s="5"/>
      <c r="AO248" s="5"/>
      <c r="AR248" s="17"/>
    </row>
    <row r="249" spans="2:44" s="20" customFormat="1" ht="15">
      <c r="B249" s="5"/>
      <c r="C249" s="5"/>
      <c r="D249" s="5"/>
      <c r="F249" s="17"/>
      <c r="H249" s="5"/>
      <c r="I249" s="5"/>
      <c r="J249" s="5"/>
      <c r="K249" s="9"/>
      <c r="L249" s="10"/>
      <c r="M249" s="5"/>
      <c r="N249" s="12"/>
      <c r="O249" s="11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9"/>
      <c r="AE249" s="11"/>
      <c r="AF249" s="5"/>
      <c r="AG249" s="53"/>
      <c r="AH249" s="53"/>
      <c r="AI249" s="53"/>
      <c r="AJ249" s="5"/>
      <c r="AK249" s="5"/>
      <c r="AL249" s="5"/>
      <c r="AO249" s="5"/>
      <c r="AR249" s="17"/>
    </row>
    <row r="250" spans="2:44" s="20" customFormat="1" ht="15">
      <c r="B250" s="5"/>
      <c r="C250" s="5"/>
      <c r="D250" s="5"/>
      <c r="F250" s="17"/>
      <c r="H250" s="5"/>
      <c r="I250" s="5"/>
      <c r="J250" s="5"/>
      <c r="K250" s="9"/>
      <c r="L250" s="10"/>
      <c r="M250" s="5"/>
      <c r="N250" s="12"/>
      <c r="O250" s="11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9"/>
      <c r="AE250" s="11"/>
      <c r="AF250" s="5"/>
      <c r="AG250" s="53"/>
      <c r="AH250" s="53"/>
      <c r="AI250" s="53"/>
      <c r="AJ250" s="5"/>
      <c r="AK250" s="5"/>
      <c r="AL250" s="5"/>
      <c r="AO250" s="5"/>
      <c r="AR250" s="17"/>
    </row>
    <row r="251" spans="2:44" s="20" customFormat="1" ht="15">
      <c r="B251" s="5"/>
      <c r="C251" s="5"/>
      <c r="D251" s="5"/>
      <c r="F251" s="17"/>
      <c r="H251" s="5"/>
      <c r="I251" s="5"/>
      <c r="J251" s="5"/>
      <c r="K251" s="9"/>
      <c r="L251" s="10"/>
      <c r="M251" s="5"/>
      <c r="N251" s="12"/>
      <c r="O251" s="11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9"/>
      <c r="AE251" s="11"/>
      <c r="AF251" s="5"/>
      <c r="AG251" s="53"/>
      <c r="AH251" s="53"/>
      <c r="AI251" s="53"/>
      <c r="AJ251" s="5"/>
      <c r="AK251" s="5"/>
      <c r="AL251" s="5"/>
      <c r="AO251" s="5"/>
      <c r="AR251" s="17"/>
    </row>
    <row r="252" spans="2:44" s="20" customFormat="1" ht="15">
      <c r="B252" s="5"/>
      <c r="C252" s="5"/>
      <c r="D252" s="5"/>
      <c r="F252" s="17"/>
      <c r="H252" s="5"/>
      <c r="I252" s="5"/>
      <c r="J252" s="5"/>
      <c r="K252" s="9"/>
      <c r="L252" s="10"/>
      <c r="M252" s="5"/>
      <c r="N252" s="12"/>
      <c r="O252" s="11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9"/>
      <c r="AE252" s="11"/>
      <c r="AF252" s="5"/>
      <c r="AG252" s="53"/>
      <c r="AH252" s="53"/>
      <c r="AI252" s="53"/>
      <c r="AJ252" s="5"/>
      <c r="AK252" s="5"/>
      <c r="AL252" s="5"/>
      <c r="AO252" s="5"/>
      <c r="AR252" s="17"/>
    </row>
    <row r="253" spans="2:44" s="20" customFormat="1" ht="15">
      <c r="B253" s="5"/>
      <c r="C253" s="5"/>
      <c r="D253" s="5"/>
      <c r="F253" s="17"/>
      <c r="H253" s="5"/>
      <c r="I253" s="5"/>
      <c r="J253" s="5"/>
      <c r="K253" s="9"/>
      <c r="L253" s="10"/>
      <c r="M253" s="5"/>
      <c r="N253" s="12"/>
      <c r="O253" s="11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9"/>
      <c r="AE253" s="11"/>
      <c r="AF253" s="5"/>
      <c r="AG253" s="53"/>
      <c r="AH253" s="53"/>
      <c r="AI253" s="53"/>
      <c r="AJ253" s="5"/>
      <c r="AK253" s="5"/>
      <c r="AL253" s="5"/>
      <c r="AO253" s="5"/>
      <c r="AR253" s="17"/>
    </row>
    <row r="254" spans="2:44" s="20" customFormat="1" ht="15">
      <c r="B254" s="5"/>
      <c r="C254" s="5"/>
      <c r="D254" s="5"/>
      <c r="F254" s="17"/>
      <c r="H254" s="5"/>
      <c r="I254" s="5"/>
      <c r="J254" s="5"/>
      <c r="K254" s="9"/>
      <c r="L254" s="10"/>
      <c r="M254" s="5"/>
      <c r="N254" s="12"/>
      <c r="O254" s="11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9"/>
      <c r="AE254" s="11"/>
      <c r="AF254" s="5"/>
      <c r="AG254" s="53"/>
      <c r="AH254" s="53"/>
      <c r="AI254" s="53"/>
      <c r="AJ254" s="5"/>
      <c r="AK254" s="5"/>
      <c r="AL254" s="5"/>
      <c r="AO254" s="5"/>
      <c r="AR254" s="17"/>
    </row>
    <row r="255" spans="2:44" s="20" customFormat="1" ht="15">
      <c r="B255" s="5"/>
      <c r="C255" s="5"/>
      <c r="D255" s="5"/>
      <c r="F255" s="17"/>
      <c r="H255" s="5"/>
      <c r="I255" s="5"/>
      <c r="J255" s="5"/>
      <c r="K255" s="9"/>
      <c r="L255" s="10"/>
      <c r="M255" s="5"/>
      <c r="N255" s="12"/>
      <c r="O255" s="11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9"/>
      <c r="AE255" s="11"/>
      <c r="AF255" s="5"/>
      <c r="AG255" s="53"/>
      <c r="AH255" s="53"/>
      <c r="AI255" s="53"/>
      <c r="AJ255" s="5"/>
      <c r="AK255" s="5"/>
      <c r="AL255" s="5"/>
      <c r="AO255" s="5"/>
      <c r="AR255" s="17"/>
    </row>
    <row r="256" spans="2:44" s="20" customFormat="1" ht="15">
      <c r="B256" s="5"/>
      <c r="C256" s="5"/>
      <c r="D256" s="5"/>
      <c r="F256" s="17"/>
      <c r="H256" s="5"/>
      <c r="I256" s="5"/>
      <c r="J256" s="5"/>
      <c r="K256" s="9"/>
      <c r="L256" s="10"/>
      <c r="M256" s="5"/>
      <c r="N256" s="12"/>
      <c r="O256" s="11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9"/>
      <c r="AE256" s="11"/>
      <c r="AF256" s="5"/>
      <c r="AG256" s="53"/>
      <c r="AH256" s="53"/>
      <c r="AI256" s="53"/>
      <c r="AJ256" s="5"/>
      <c r="AK256" s="5"/>
      <c r="AL256" s="5"/>
      <c r="AO256" s="5"/>
      <c r="AR256" s="17"/>
    </row>
    <row r="257" spans="2:44" s="20" customFormat="1" ht="15">
      <c r="B257" s="5"/>
      <c r="C257" s="5"/>
      <c r="D257" s="5"/>
      <c r="F257" s="17"/>
      <c r="H257" s="5"/>
      <c r="I257" s="5"/>
      <c r="J257" s="5"/>
      <c r="K257" s="9"/>
      <c r="L257" s="10"/>
      <c r="M257" s="5"/>
      <c r="N257" s="12"/>
      <c r="O257" s="11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9"/>
      <c r="AE257" s="11"/>
      <c r="AF257" s="5"/>
      <c r="AG257" s="53"/>
      <c r="AH257" s="53"/>
      <c r="AI257" s="53"/>
      <c r="AJ257" s="5"/>
      <c r="AK257" s="5"/>
      <c r="AL257" s="5"/>
      <c r="AO257" s="5"/>
      <c r="AR257" s="17"/>
    </row>
    <row r="258" spans="2:44" s="20" customFormat="1" ht="15">
      <c r="B258" s="5"/>
      <c r="C258" s="5"/>
      <c r="D258" s="5"/>
      <c r="F258" s="17"/>
      <c r="H258" s="5"/>
      <c r="I258" s="5"/>
      <c r="J258" s="5"/>
      <c r="K258" s="9"/>
      <c r="L258" s="10"/>
      <c r="M258" s="5"/>
      <c r="N258" s="12"/>
      <c r="O258" s="11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9"/>
      <c r="AE258" s="11"/>
      <c r="AF258" s="5"/>
      <c r="AG258" s="53"/>
      <c r="AH258" s="53"/>
      <c r="AI258" s="53"/>
      <c r="AJ258" s="5"/>
      <c r="AK258" s="5"/>
      <c r="AL258" s="5"/>
      <c r="AO258" s="5"/>
      <c r="AR258" s="17"/>
    </row>
    <row r="259" spans="2:44" s="20" customFormat="1" ht="15">
      <c r="B259" s="5"/>
      <c r="C259" s="5"/>
      <c r="D259" s="5"/>
      <c r="F259" s="17"/>
      <c r="H259" s="5"/>
      <c r="I259" s="5"/>
      <c r="J259" s="5"/>
      <c r="K259" s="9"/>
      <c r="L259" s="10"/>
      <c r="M259" s="5"/>
      <c r="N259" s="12"/>
      <c r="O259" s="11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9"/>
      <c r="AE259" s="11"/>
      <c r="AF259" s="5"/>
      <c r="AG259" s="53"/>
      <c r="AH259" s="53"/>
      <c r="AI259" s="53"/>
      <c r="AJ259" s="5"/>
      <c r="AK259" s="5"/>
      <c r="AL259" s="5"/>
      <c r="AO259" s="5"/>
      <c r="AR259" s="17"/>
    </row>
    <row r="260" spans="2:44" s="20" customFormat="1" ht="15">
      <c r="B260" s="5"/>
      <c r="C260" s="5"/>
      <c r="D260" s="5"/>
      <c r="F260" s="17"/>
      <c r="H260" s="5"/>
      <c r="I260" s="5"/>
      <c r="J260" s="5"/>
      <c r="K260" s="9"/>
      <c r="L260" s="10"/>
      <c r="M260" s="5"/>
      <c r="N260" s="12"/>
      <c r="O260" s="11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9"/>
      <c r="AE260" s="11"/>
      <c r="AF260" s="5"/>
      <c r="AG260" s="53"/>
      <c r="AH260" s="53"/>
      <c r="AI260" s="53"/>
      <c r="AJ260" s="5"/>
      <c r="AK260" s="5"/>
      <c r="AL260" s="5"/>
      <c r="AO260" s="5"/>
      <c r="AR260" s="17"/>
    </row>
    <row r="261" spans="2:44" s="20" customFormat="1" ht="15">
      <c r="B261" s="5"/>
      <c r="C261" s="5"/>
      <c r="D261" s="5"/>
      <c r="F261" s="17"/>
      <c r="H261" s="5"/>
      <c r="I261" s="5"/>
      <c r="J261" s="5"/>
      <c r="K261" s="9"/>
      <c r="L261" s="10"/>
      <c r="M261" s="5"/>
      <c r="N261" s="12"/>
      <c r="O261" s="11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9"/>
      <c r="AE261" s="11"/>
      <c r="AF261" s="5"/>
      <c r="AG261" s="53"/>
      <c r="AH261" s="53"/>
      <c r="AI261" s="53"/>
      <c r="AJ261" s="5"/>
      <c r="AK261" s="5"/>
      <c r="AL261" s="5"/>
      <c r="AO261" s="5"/>
      <c r="AR261" s="17"/>
    </row>
    <row r="262" spans="2:44" s="20" customFormat="1" ht="15">
      <c r="B262" s="5"/>
      <c r="C262" s="5"/>
      <c r="D262" s="5"/>
      <c r="F262" s="17"/>
      <c r="H262" s="5"/>
      <c r="I262" s="5"/>
      <c r="J262" s="5"/>
      <c r="K262" s="9"/>
      <c r="L262" s="10"/>
      <c r="M262" s="5"/>
      <c r="N262" s="12"/>
      <c r="O262" s="11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9"/>
      <c r="AE262" s="11"/>
      <c r="AF262" s="5"/>
      <c r="AG262" s="53"/>
      <c r="AH262" s="53"/>
      <c r="AI262" s="53"/>
      <c r="AJ262" s="5"/>
      <c r="AK262" s="5"/>
      <c r="AL262" s="5"/>
      <c r="AO262" s="5"/>
      <c r="AR262" s="17"/>
    </row>
    <row r="263" spans="2:44" s="20" customFormat="1" ht="15">
      <c r="B263" s="5"/>
      <c r="C263" s="5"/>
      <c r="D263" s="5"/>
      <c r="F263" s="17"/>
      <c r="H263" s="5"/>
      <c r="I263" s="5"/>
      <c r="J263" s="5"/>
      <c r="K263" s="9"/>
      <c r="L263" s="10"/>
      <c r="M263" s="5"/>
      <c r="N263" s="12"/>
      <c r="O263" s="11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9"/>
      <c r="AE263" s="11"/>
      <c r="AF263" s="5"/>
      <c r="AG263" s="53"/>
      <c r="AH263" s="53"/>
      <c r="AI263" s="53"/>
      <c r="AJ263" s="5"/>
      <c r="AK263" s="5"/>
      <c r="AL263" s="5"/>
      <c r="AO263" s="5"/>
      <c r="AR263" s="17"/>
    </row>
    <row r="264" spans="2:44" s="20" customFormat="1" ht="15">
      <c r="B264" s="5"/>
      <c r="C264" s="5"/>
      <c r="D264" s="5"/>
      <c r="F264" s="17"/>
      <c r="H264" s="5"/>
      <c r="I264" s="5"/>
      <c r="J264" s="5"/>
      <c r="K264" s="9"/>
      <c r="L264" s="10"/>
      <c r="M264" s="5"/>
      <c r="N264" s="12"/>
      <c r="O264" s="11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9"/>
      <c r="AE264" s="11"/>
      <c r="AF264" s="5"/>
      <c r="AG264" s="53"/>
      <c r="AH264" s="53"/>
      <c r="AI264" s="53"/>
      <c r="AJ264" s="5"/>
      <c r="AK264" s="5"/>
      <c r="AL264" s="5"/>
      <c r="AO264" s="5"/>
      <c r="AR264" s="17"/>
    </row>
    <row r="265" spans="2:44" s="20" customFormat="1" ht="15">
      <c r="B265" s="5"/>
      <c r="C265" s="5"/>
      <c r="D265" s="5"/>
      <c r="F265" s="17"/>
      <c r="H265" s="5"/>
      <c r="I265" s="5"/>
      <c r="J265" s="5"/>
      <c r="K265" s="9"/>
      <c r="L265" s="10"/>
      <c r="M265" s="5"/>
      <c r="N265" s="12"/>
      <c r="O265" s="11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9"/>
      <c r="AE265" s="11"/>
      <c r="AF265" s="5"/>
      <c r="AG265" s="53"/>
      <c r="AH265" s="53"/>
      <c r="AI265" s="53"/>
      <c r="AJ265" s="5"/>
      <c r="AK265" s="5"/>
      <c r="AL265" s="5"/>
      <c r="AO265" s="5"/>
      <c r="AR265" s="17"/>
    </row>
    <row r="266" spans="2:44" s="20" customFormat="1" ht="15">
      <c r="B266" s="5"/>
      <c r="C266" s="5"/>
      <c r="D266" s="5"/>
      <c r="F266" s="17"/>
      <c r="H266" s="5"/>
      <c r="I266" s="5"/>
      <c r="J266" s="5"/>
      <c r="K266" s="9"/>
      <c r="L266" s="10"/>
      <c r="M266" s="5"/>
      <c r="N266" s="12"/>
      <c r="O266" s="11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9"/>
      <c r="AE266" s="11"/>
      <c r="AF266" s="5"/>
      <c r="AG266" s="53"/>
      <c r="AH266" s="53"/>
      <c r="AI266" s="53"/>
      <c r="AJ266" s="5"/>
      <c r="AK266" s="5"/>
      <c r="AL266" s="5"/>
      <c r="AO266" s="5"/>
      <c r="AR266" s="17"/>
    </row>
    <row r="267" spans="2:44" s="20" customFormat="1" ht="15">
      <c r="B267" s="5"/>
      <c r="C267" s="5"/>
      <c r="D267" s="5"/>
      <c r="F267" s="17"/>
      <c r="H267" s="5"/>
      <c r="I267" s="5"/>
      <c r="J267" s="5"/>
      <c r="K267" s="9"/>
      <c r="L267" s="10"/>
      <c r="M267" s="5"/>
      <c r="N267" s="12"/>
      <c r="O267" s="11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9"/>
      <c r="AE267" s="11"/>
      <c r="AF267" s="5"/>
      <c r="AG267" s="53"/>
      <c r="AH267" s="53"/>
      <c r="AI267" s="53"/>
      <c r="AJ267" s="5"/>
      <c r="AK267" s="5"/>
      <c r="AL267" s="5"/>
      <c r="AO267" s="5"/>
      <c r="AR267" s="17"/>
    </row>
    <row r="268" spans="2:44" s="20" customFormat="1" ht="15">
      <c r="B268" s="5"/>
      <c r="C268" s="5"/>
      <c r="D268" s="5"/>
      <c r="F268" s="17"/>
      <c r="H268" s="5"/>
      <c r="I268" s="5"/>
      <c r="J268" s="5"/>
      <c r="K268" s="9"/>
      <c r="L268" s="10"/>
      <c r="M268" s="5"/>
      <c r="N268" s="12"/>
      <c r="O268" s="11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9"/>
      <c r="AE268" s="11"/>
      <c r="AF268" s="5"/>
      <c r="AG268" s="53"/>
      <c r="AH268" s="53"/>
      <c r="AI268" s="53"/>
      <c r="AJ268" s="5"/>
      <c r="AK268" s="5"/>
      <c r="AL268" s="5"/>
      <c r="AO268" s="5"/>
      <c r="AR268" s="17"/>
    </row>
    <row r="269" spans="2:44" s="20" customFormat="1" ht="15">
      <c r="B269" s="5"/>
      <c r="C269" s="5"/>
      <c r="D269" s="5"/>
      <c r="F269" s="17"/>
      <c r="H269" s="5"/>
      <c r="I269" s="5"/>
      <c r="J269" s="5"/>
      <c r="K269" s="9"/>
      <c r="L269" s="10"/>
      <c r="M269" s="5"/>
      <c r="N269" s="12"/>
      <c r="O269" s="11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9"/>
      <c r="AE269" s="11"/>
      <c r="AF269" s="5"/>
      <c r="AG269" s="53"/>
      <c r="AH269" s="53"/>
      <c r="AI269" s="53"/>
      <c r="AJ269" s="5"/>
      <c r="AK269" s="5"/>
      <c r="AL269" s="5"/>
      <c r="AO269" s="5"/>
      <c r="AR269" s="17"/>
    </row>
    <row r="270" spans="2:44" s="20" customFormat="1" ht="15">
      <c r="B270" s="5"/>
      <c r="C270" s="5"/>
      <c r="D270" s="5"/>
      <c r="F270" s="17"/>
      <c r="H270" s="5"/>
      <c r="I270" s="5"/>
      <c r="J270" s="5"/>
      <c r="K270" s="9"/>
      <c r="L270" s="10"/>
      <c r="M270" s="5"/>
      <c r="N270" s="12"/>
      <c r="O270" s="11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9"/>
      <c r="AE270" s="11"/>
      <c r="AF270" s="5"/>
      <c r="AG270" s="53"/>
      <c r="AH270" s="53"/>
      <c r="AI270" s="53"/>
      <c r="AJ270" s="5"/>
      <c r="AK270" s="5"/>
      <c r="AL270" s="5"/>
      <c r="AO270" s="5"/>
      <c r="AR270" s="17"/>
    </row>
    <row r="271" spans="2:44" s="20" customFormat="1" ht="15">
      <c r="B271" s="5"/>
      <c r="C271" s="5"/>
      <c r="D271" s="5"/>
      <c r="F271" s="17"/>
      <c r="H271" s="5"/>
      <c r="I271" s="5"/>
      <c r="J271" s="5"/>
      <c r="K271" s="9"/>
      <c r="L271" s="10"/>
      <c r="M271" s="5"/>
      <c r="N271" s="12"/>
      <c r="O271" s="11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9"/>
      <c r="AE271" s="11"/>
      <c r="AF271" s="5"/>
      <c r="AG271" s="53"/>
      <c r="AH271" s="53"/>
      <c r="AI271" s="53"/>
      <c r="AJ271" s="5"/>
      <c r="AK271" s="5"/>
      <c r="AL271" s="5"/>
      <c r="AO271" s="5"/>
      <c r="AR271" s="17"/>
    </row>
    <row r="272" spans="2:44" s="20" customFormat="1" ht="15">
      <c r="B272" s="5"/>
      <c r="C272" s="5"/>
      <c r="D272" s="5"/>
      <c r="F272" s="17"/>
      <c r="H272" s="5"/>
      <c r="I272" s="5"/>
      <c r="J272" s="5"/>
      <c r="K272" s="9"/>
      <c r="L272" s="10"/>
      <c r="M272" s="5"/>
      <c r="N272" s="12"/>
      <c r="O272" s="11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9"/>
      <c r="AE272" s="11"/>
      <c r="AF272" s="5"/>
      <c r="AG272" s="53"/>
      <c r="AH272" s="53"/>
      <c r="AI272" s="53"/>
      <c r="AJ272" s="5"/>
      <c r="AK272" s="5"/>
      <c r="AL272" s="5"/>
      <c r="AO272" s="5"/>
      <c r="AR272" s="17"/>
    </row>
    <row r="273" spans="2:44" s="20" customFormat="1" ht="15">
      <c r="B273" s="5"/>
      <c r="C273" s="5"/>
      <c r="D273" s="5"/>
      <c r="F273" s="17"/>
      <c r="H273" s="5"/>
      <c r="I273" s="5"/>
      <c r="J273" s="5"/>
      <c r="K273" s="9"/>
      <c r="L273" s="10"/>
      <c r="M273" s="5"/>
      <c r="N273" s="12"/>
      <c r="O273" s="11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9"/>
      <c r="AE273" s="11"/>
      <c r="AF273" s="5"/>
      <c r="AG273" s="53"/>
      <c r="AH273" s="53"/>
      <c r="AI273" s="53"/>
      <c r="AJ273" s="5"/>
      <c r="AK273" s="5"/>
      <c r="AL273" s="5"/>
      <c r="AO273" s="5"/>
      <c r="AR273" s="17"/>
    </row>
    <row r="274" spans="2:44" s="20" customFormat="1" ht="15">
      <c r="B274" s="5"/>
      <c r="C274" s="5"/>
      <c r="D274" s="5"/>
      <c r="F274" s="17"/>
      <c r="H274" s="5"/>
      <c r="I274" s="5"/>
      <c r="J274" s="5"/>
      <c r="K274" s="9"/>
      <c r="L274" s="10"/>
      <c r="M274" s="5"/>
      <c r="N274" s="12"/>
      <c r="O274" s="11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9"/>
      <c r="AE274" s="11"/>
      <c r="AF274" s="5"/>
      <c r="AG274" s="53"/>
      <c r="AH274" s="53"/>
      <c r="AI274" s="53"/>
      <c r="AJ274" s="5"/>
      <c r="AK274" s="5"/>
      <c r="AL274" s="5"/>
      <c r="AO274" s="5"/>
      <c r="AR274" s="17"/>
    </row>
    <row r="275" spans="2:44" s="20" customFormat="1" ht="15">
      <c r="B275" s="5"/>
      <c r="C275" s="5"/>
      <c r="D275" s="5"/>
      <c r="F275" s="17"/>
      <c r="H275" s="5"/>
      <c r="I275" s="5"/>
      <c r="J275" s="5"/>
      <c r="K275" s="9"/>
      <c r="L275" s="10"/>
      <c r="M275" s="5"/>
      <c r="N275" s="12"/>
      <c r="O275" s="11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9"/>
      <c r="AE275" s="11"/>
      <c r="AF275" s="5"/>
      <c r="AG275" s="53"/>
      <c r="AH275" s="53"/>
      <c r="AI275" s="53"/>
      <c r="AJ275" s="5"/>
      <c r="AK275" s="5"/>
      <c r="AL275" s="5"/>
      <c r="AO275" s="5"/>
      <c r="AR275" s="17"/>
    </row>
    <row r="276" spans="2:44" s="20" customFormat="1" ht="15">
      <c r="B276" s="5"/>
      <c r="C276" s="5"/>
      <c r="D276" s="5"/>
      <c r="F276" s="17"/>
      <c r="H276" s="5"/>
      <c r="I276" s="5"/>
      <c r="J276" s="5"/>
      <c r="K276" s="9"/>
      <c r="L276" s="10"/>
      <c r="M276" s="5"/>
      <c r="N276" s="12"/>
      <c r="O276" s="11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9"/>
      <c r="AE276" s="11"/>
      <c r="AF276" s="5"/>
      <c r="AG276" s="53"/>
      <c r="AH276" s="53"/>
      <c r="AI276" s="53"/>
      <c r="AJ276" s="5"/>
      <c r="AK276" s="5"/>
      <c r="AL276" s="5"/>
      <c r="AO276" s="5"/>
      <c r="AR276" s="17"/>
    </row>
    <row r="277" spans="2:44" s="20" customFormat="1" ht="15">
      <c r="B277" s="5"/>
      <c r="C277" s="5"/>
      <c r="D277" s="5"/>
      <c r="F277" s="17"/>
      <c r="H277" s="5"/>
      <c r="I277" s="5"/>
      <c r="J277" s="5"/>
      <c r="K277" s="9"/>
      <c r="L277" s="10"/>
      <c r="M277" s="5"/>
      <c r="N277" s="12"/>
      <c r="O277" s="11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9"/>
      <c r="AE277" s="11"/>
      <c r="AF277" s="5"/>
      <c r="AG277" s="53"/>
      <c r="AH277" s="53"/>
      <c r="AI277" s="53"/>
      <c r="AJ277" s="5"/>
      <c r="AK277" s="5"/>
      <c r="AL277" s="5"/>
      <c r="AO277" s="5"/>
      <c r="AR277" s="17"/>
    </row>
    <row r="278" spans="2:44" s="20" customFormat="1" ht="15">
      <c r="B278" s="5"/>
      <c r="C278" s="5"/>
      <c r="D278" s="5"/>
      <c r="F278" s="17"/>
      <c r="H278" s="5"/>
      <c r="I278" s="5"/>
      <c r="J278" s="5"/>
      <c r="K278" s="9"/>
      <c r="L278" s="10"/>
      <c r="M278" s="5"/>
      <c r="N278" s="12"/>
      <c r="O278" s="11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9"/>
      <c r="AE278" s="11"/>
      <c r="AF278" s="5"/>
      <c r="AG278" s="53"/>
      <c r="AH278" s="53"/>
      <c r="AI278" s="53"/>
      <c r="AJ278" s="5"/>
      <c r="AK278" s="5"/>
      <c r="AL278" s="5"/>
      <c r="AO278" s="5"/>
      <c r="AR278" s="17"/>
    </row>
    <row r="279" spans="2:44" s="20" customFormat="1" ht="15">
      <c r="B279" s="5"/>
      <c r="C279" s="5"/>
      <c r="D279" s="5"/>
      <c r="F279" s="17"/>
      <c r="H279" s="5"/>
      <c r="I279" s="5"/>
      <c r="J279" s="5"/>
      <c r="K279" s="9"/>
      <c r="L279" s="10"/>
      <c r="M279" s="5"/>
      <c r="N279" s="12"/>
      <c r="O279" s="11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9"/>
      <c r="AE279" s="11"/>
      <c r="AF279" s="5"/>
      <c r="AG279" s="53"/>
      <c r="AH279" s="53"/>
      <c r="AI279" s="53"/>
      <c r="AJ279" s="5"/>
      <c r="AK279" s="5"/>
      <c r="AL279" s="5"/>
      <c r="AO279" s="5"/>
      <c r="AR279" s="17"/>
    </row>
    <row r="280" spans="2:44" s="20" customFormat="1" ht="15">
      <c r="B280" s="5"/>
      <c r="C280" s="5"/>
      <c r="D280" s="5"/>
      <c r="F280" s="17"/>
      <c r="H280" s="5"/>
      <c r="I280" s="5"/>
      <c r="J280" s="5"/>
      <c r="K280" s="9"/>
      <c r="L280" s="10"/>
      <c r="M280" s="5"/>
      <c r="N280" s="12"/>
      <c r="O280" s="11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9"/>
      <c r="AE280" s="11"/>
      <c r="AF280" s="5"/>
      <c r="AG280" s="53"/>
      <c r="AH280" s="53"/>
      <c r="AI280" s="53"/>
      <c r="AJ280" s="5"/>
      <c r="AK280" s="5"/>
      <c r="AL280" s="5"/>
      <c r="AO280" s="5"/>
      <c r="AR280" s="17"/>
    </row>
    <row r="281" spans="2:44" s="20" customFormat="1" ht="15">
      <c r="B281" s="5"/>
      <c r="C281" s="5"/>
      <c r="D281" s="5"/>
      <c r="F281" s="17"/>
      <c r="H281" s="5"/>
      <c r="I281" s="5"/>
      <c r="J281" s="5"/>
      <c r="K281" s="9"/>
      <c r="L281" s="10"/>
      <c r="M281" s="5"/>
      <c r="N281" s="12"/>
      <c r="O281" s="11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9"/>
      <c r="AE281" s="11"/>
      <c r="AF281" s="5"/>
      <c r="AG281" s="53"/>
      <c r="AH281" s="53"/>
      <c r="AI281" s="53"/>
      <c r="AJ281" s="5"/>
      <c r="AK281" s="5"/>
      <c r="AL281" s="5"/>
      <c r="AO281" s="5"/>
      <c r="AR281" s="17"/>
    </row>
    <row r="282" spans="2:44" s="20" customFormat="1" ht="15">
      <c r="B282" s="5"/>
      <c r="C282" s="5"/>
      <c r="D282" s="5"/>
      <c r="F282" s="17"/>
      <c r="H282" s="5"/>
      <c r="I282" s="5"/>
      <c r="J282" s="5"/>
      <c r="K282" s="9"/>
      <c r="L282" s="10"/>
      <c r="M282" s="5"/>
      <c r="N282" s="12"/>
      <c r="O282" s="11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9"/>
      <c r="AE282" s="11"/>
      <c r="AF282" s="5"/>
      <c r="AG282" s="53"/>
      <c r="AH282" s="53"/>
      <c r="AI282" s="53"/>
      <c r="AJ282" s="5"/>
      <c r="AK282" s="5"/>
      <c r="AL282" s="5"/>
      <c r="AO282" s="5"/>
      <c r="AR282" s="17"/>
    </row>
    <row r="283" spans="2:44" s="20" customFormat="1" ht="15">
      <c r="B283" s="5"/>
      <c r="C283" s="5"/>
      <c r="D283" s="5"/>
      <c r="F283" s="17"/>
      <c r="H283" s="5"/>
      <c r="I283" s="5"/>
      <c r="J283" s="5"/>
      <c r="K283" s="9"/>
      <c r="L283" s="10"/>
      <c r="M283" s="5"/>
      <c r="N283" s="12"/>
      <c r="O283" s="11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9"/>
      <c r="AE283" s="11"/>
      <c r="AF283" s="5"/>
      <c r="AG283" s="53"/>
      <c r="AH283" s="53"/>
      <c r="AI283" s="53"/>
      <c r="AJ283" s="5"/>
      <c r="AK283" s="5"/>
      <c r="AL283" s="5"/>
      <c r="AO283" s="5"/>
      <c r="AR283" s="17"/>
    </row>
    <row r="284" spans="2:44" s="20" customFormat="1" ht="15">
      <c r="B284" s="5"/>
      <c r="C284" s="5"/>
      <c r="D284" s="5"/>
      <c r="F284" s="17"/>
      <c r="H284" s="5"/>
      <c r="I284" s="5"/>
      <c r="J284" s="5"/>
      <c r="K284" s="9"/>
      <c r="L284" s="10"/>
      <c r="M284" s="5"/>
      <c r="N284" s="12"/>
      <c r="O284" s="11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9"/>
      <c r="AE284" s="11"/>
      <c r="AF284" s="5"/>
      <c r="AG284" s="53"/>
      <c r="AH284" s="53"/>
      <c r="AI284" s="53"/>
      <c r="AJ284" s="5"/>
      <c r="AK284" s="5"/>
      <c r="AL284" s="5"/>
      <c r="AO284" s="5"/>
      <c r="AR284" s="17"/>
    </row>
    <row r="285" spans="2:44" s="20" customFormat="1" ht="15">
      <c r="B285" s="5"/>
      <c r="C285" s="5"/>
      <c r="D285" s="5"/>
      <c r="F285" s="17"/>
      <c r="H285" s="5"/>
      <c r="I285" s="5"/>
      <c r="J285" s="5"/>
      <c r="K285" s="9"/>
      <c r="L285" s="10"/>
      <c r="M285" s="5"/>
      <c r="N285" s="12"/>
      <c r="O285" s="11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9"/>
      <c r="AE285" s="11"/>
      <c r="AF285" s="5"/>
      <c r="AG285" s="53"/>
      <c r="AH285" s="53"/>
      <c r="AI285" s="53"/>
      <c r="AJ285" s="5"/>
      <c r="AK285" s="5"/>
      <c r="AL285" s="5"/>
      <c r="AO285" s="5"/>
      <c r="AR285" s="17"/>
    </row>
    <row r="286" spans="2:44" s="20" customFormat="1" ht="15">
      <c r="B286" s="5"/>
      <c r="C286" s="5"/>
      <c r="D286" s="5"/>
      <c r="F286" s="17"/>
      <c r="H286" s="5"/>
      <c r="I286" s="5"/>
      <c r="J286" s="5"/>
      <c r="K286" s="9"/>
      <c r="L286" s="10"/>
      <c r="M286" s="5"/>
      <c r="N286" s="12"/>
      <c r="O286" s="11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9"/>
      <c r="AE286" s="11"/>
      <c r="AF286" s="5"/>
      <c r="AG286" s="53"/>
      <c r="AH286" s="53"/>
      <c r="AI286" s="53"/>
      <c r="AJ286" s="5"/>
      <c r="AK286" s="5"/>
      <c r="AL286" s="5"/>
      <c r="AO286" s="5"/>
      <c r="AR286" s="17"/>
    </row>
    <row r="287" spans="2:44" s="20" customFormat="1" ht="15">
      <c r="B287" s="5"/>
      <c r="C287" s="5"/>
      <c r="D287" s="5"/>
      <c r="F287" s="17"/>
      <c r="H287" s="5"/>
      <c r="I287" s="5"/>
      <c r="J287" s="5"/>
      <c r="K287" s="9"/>
      <c r="L287" s="10"/>
      <c r="M287" s="5"/>
      <c r="N287" s="12"/>
      <c r="O287" s="11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9"/>
      <c r="AE287" s="11"/>
      <c r="AF287" s="5"/>
      <c r="AG287" s="53"/>
      <c r="AH287" s="53"/>
      <c r="AI287" s="53"/>
      <c r="AJ287" s="5"/>
      <c r="AK287" s="5"/>
      <c r="AL287" s="5"/>
      <c r="AO287" s="5"/>
      <c r="AR287" s="17"/>
    </row>
    <row r="288" spans="2:44" s="20" customFormat="1" ht="15">
      <c r="B288" s="5"/>
      <c r="C288" s="5"/>
      <c r="D288" s="5"/>
      <c r="F288" s="17"/>
      <c r="H288" s="5"/>
      <c r="I288" s="5"/>
      <c r="J288" s="5"/>
      <c r="K288" s="9"/>
      <c r="L288" s="10"/>
      <c r="M288" s="5"/>
      <c r="N288" s="12"/>
      <c r="O288" s="11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9"/>
      <c r="AE288" s="11"/>
      <c r="AF288" s="5"/>
      <c r="AG288" s="53"/>
      <c r="AH288" s="53"/>
      <c r="AI288" s="53"/>
      <c r="AJ288" s="5"/>
      <c r="AK288" s="5"/>
      <c r="AL288" s="5"/>
      <c r="AO288" s="5"/>
      <c r="AR288" s="17"/>
    </row>
    <row r="289" spans="2:44" s="20" customFormat="1" ht="15">
      <c r="B289" s="5"/>
      <c r="C289" s="5"/>
      <c r="D289" s="5"/>
      <c r="F289" s="17"/>
      <c r="H289" s="5"/>
      <c r="I289" s="5"/>
      <c r="J289" s="5"/>
      <c r="K289" s="9"/>
      <c r="L289" s="10"/>
      <c r="M289" s="5"/>
      <c r="N289" s="12"/>
      <c r="O289" s="11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9"/>
      <c r="AE289" s="11"/>
      <c r="AF289" s="5"/>
      <c r="AG289" s="53"/>
      <c r="AH289" s="53"/>
      <c r="AI289" s="53"/>
      <c r="AJ289" s="5"/>
      <c r="AK289" s="5"/>
      <c r="AL289" s="5"/>
      <c r="AO289" s="5"/>
      <c r="AR289" s="17"/>
    </row>
    <row r="290" spans="2:44" s="20" customFormat="1" ht="15">
      <c r="B290" s="5"/>
      <c r="C290" s="5"/>
      <c r="D290" s="5"/>
      <c r="F290" s="17"/>
      <c r="H290" s="5"/>
      <c r="I290" s="5"/>
      <c r="J290" s="5"/>
      <c r="K290" s="9"/>
      <c r="L290" s="10"/>
      <c r="M290" s="5"/>
      <c r="N290" s="12"/>
      <c r="O290" s="11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9"/>
      <c r="AE290" s="11"/>
      <c r="AF290" s="5"/>
      <c r="AG290" s="53"/>
      <c r="AH290" s="53"/>
      <c r="AI290" s="53"/>
      <c r="AJ290" s="5"/>
      <c r="AK290" s="5"/>
      <c r="AL290" s="5"/>
      <c r="AO290" s="5"/>
      <c r="AR290" s="17"/>
    </row>
    <row r="291" spans="2:44" s="20" customFormat="1" ht="15">
      <c r="B291" s="5"/>
      <c r="C291" s="5"/>
      <c r="D291" s="5"/>
      <c r="F291" s="17"/>
      <c r="H291" s="5"/>
      <c r="I291" s="5"/>
      <c r="J291" s="5"/>
      <c r="K291" s="9"/>
      <c r="L291" s="10"/>
      <c r="M291" s="5"/>
      <c r="N291" s="12"/>
      <c r="O291" s="11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9"/>
      <c r="AE291" s="11"/>
      <c r="AF291" s="5"/>
      <c r="AG291" s="53"/>
      <c r="AH291" s="53"/>
      <c r="AI291" s="53"/>
      <c r="AJ291" s="5"/>
      <c r="AK291" s="5"/>
      <c r="AL291" s="5"/>
      <c r="AO291" s="5"/>
      <c r="AR291" s="17"/>
    </row>
    <row r="292" spans="2:44" s="20" customFormat="1" ht="15">
      <c r="B292" s="5"/>
      <c r="C292" s="5"/>
      <c r="D292" s="5"/>
      <c r="F292" s="17"/>
      <c r="H292" s="5"/>
      <c r="I292" s="5"/>
      <c r="J292" s="5"/>
      <c r="K292" s="9"/>
      <c r="L292" s="10"/>
      <c r="M292" s="5"/>
      <c r="N292" s="12"/>
      <c r="O292" s="11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9"/>
      <c r="AE292" s="11"/>
      <c r="AF292" s="5"/>
      <c r="AG292" s="53"/>
      <c r="AH292" s="53"/>
      <c r="AI292" s="53"/>
      <c r="AJ292" s="5"/>
      <c r="AK292" s="5"/>
      <c r="AL292" s="5"/>
      <c r="AO292" s="5"/>
      <c r="AR292" s="17"/>
    </row>
    <row r="293" spans="2:44" s="20" customFormat="1" ht="15">
      <c r="B293" s="5"/>
      <c r="C293" s="5"/>
      <c r="D293" s="5"/>
      <c r="F293" s="17"/>
      <c r="H293" s="5"/>
      <c r="I293" s="5"/>
      <c r="J293" s="5"/>
      <c r="K293" s="9"/>
      <c r="L293" s="10"/>
      <c r="M293" s="5"/>
      <c r="N293" s="12"/>
      <c r="O293" s="11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9"/>
      <c r="AE293" s="11"/>
      <c r="AF293" s="5"/>
      <c r="AG293" s="53"/>
      <c r="AH293" s="53"/>
      <c r="AI293" s="53"/>
      <c r="AJ293" s="5"/>
      <c r="AK293" s="5"/>
      <c r="AL293" s="5"/>
      <c r="AO293" s="5"/>
      <c r="AR293" s="17"/>
    </row>
    <row r="294" spans="2:44" s="20" customFormat="1" ht="15">
      <c r="B294" s="5"/>
      <c r="C294" s="5"/>
      <c r="D294" s="5"/>
      <c r="F294" s="17"/>
      <c r="H294" s="5"/>
      <c r="I294" s="5"/>
      <c r="J294" s="5"/>
      <c r="K294" s="9"/>
      <c r="L294" s="10"/>
      <c r="M294" s="5"/>
      <c r="N294" s="12"/>
      <c r="O294" s="11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9"/>
      <c r="AE294" s="11"/>
      <c r="AF294" s="5"/>
      <c r="AG294" s="53"/>
      <c r="AH294" s="53"/>
      <c r="AI294" s="53"/>
      <c r="AJ294" s="5"/>
      <c r="AK294" s="5"/>
      <c r="AL294" s="5"/>
      <c r="AO294" s="5"/>
      <c r="AR294" s="17"/>
    </row>
    <row r="295" spans="2:44" s="20" customFormat="1" ht="15">
      <c r="B295" s="5"/>
      <c r="C295" s="5"/>
      <c r="D295" s="5"/>
      <c r="F295" s="17"/>
      <c r="H295" s="5"/>
      <c r="I295" s="5"/>
      <c r="J295" s="5"/>
      <c r="K295" s="9"/>
      <c r="L295" s="10"/>
      <c r="M295" s="5"/>
      <c r="N295" s="12"/>
      <c r="O295" s="11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9"/>
      <c r="AE295" s="11"/>
      <c r="AF295" s="5"/>
      <c r="AG295" s="53"/>
      <c r="AH295" s="53"/>
      <c r="AI295" s="53"/>
      <c r="AJ295" s="5"/>
      <c r="AK295" s="5"/>
      <c r="AL295" s="5"/>
      <c r="AO295" s="5"/>
      <c r="AR295" s="17"/>
    </row>
    <row r="296" spans="2:44" s="20" customFormat="1" ht="15">
      <c r="B296" s="5"/>
      <c r="C296" s="5"/>
      <c r="D296" s="5"/>
      <c r="F296" s="17"/>
      <c r="H296" s="5"/>
      <c r="I296" s="5"/>
      <c r="J296" s="5"/>
      <c r="K296" s="9"/>
      <c r="L296" s="10"/>
      <c r="M296" s="5"/>
      <c r="N296" s="12"/>
      <c r="O296" s="11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9"/>
      <c r="AE296" s="11"/>
      <c r="AF296" s="5"/>
      <c r="AG296" s="53"/>
      <c r="AH296" s="53"/>
      <c r="AI296" s="53"/>
      <c r="AJ296" s="5"/>
      <c r="AK296" s="5"/>
      <c r="AL296" s="5"/>
      <c r="AO296" s="5"/>
      <c r="AR296" s="17"/>
    </row>
    <row r="297" spans="2:44" s="20" customFormat="1" ht="15">
      <c r="B297" s="5"/>
      <c r="C297" s="5"/>
      <c r="D297" s="5"/>
      <c r="F297" s="17"/>
      <c r="H297" s="5"/>
      <c r="I297" s="5"/>
      <c r="J297" s="5"/>
      <c r="K297" s="9"/>
      <c r="L297" s="10"/>
      <c r="M297" s="5"/>
      <c r="N297" s="12"/>
      <c r="O297" s="11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9"/>
      <c r="AE297" s="11"/>
      <c r="AF297" s="5"/>
      <c r="AG297" s="53"/>
      <c r="AH297" s="53"/>
      <c r="AI297" s="53"/>
      <c r="AJ297" s="5"/>
      <c r="AK297" s="5"/>
      <c r="AL297" s="5"/>
      <c r="AO297" s="5"/>
      <c r="AR297" s="17"/>
    </row>
    <row r="298" spans="2:44" s="20" customFormat="1" ht="15">
      <c r="B298" s="5"/>
      <c r="C298" s="5"/>
      <c r="D298" s="5"/>
      <c r="F298" s="17"/>
      <c r="H298" s="5"/>
      <c r="I298" s="5"/>
      <c r="J298" s="5"/>
      <c r="K298" s="9"/>
      <c r="L298" s="10"/>
      <c r="M298" s="5"/>
      <c r="N298" s="12"/>
      <c r="O298" s="11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9"/>
      <c r="AE298" s="11"/>
      <c r="AF298" s="5"/>
      <c r="AG298" s="53"/>
      <c r="AH298" s="53"/>
      <c r="AI298" s="53"/>
      <c r="AJ298" s="5"/>
      <c r="AK298" s="5"/>
      <c r="AL298" s="5"/>
      <c r="AO298" s="5"/>
      <c r="AR298" s="17"/>
    </row>
    <row r="299" spans="2:44" s="20" customFormat="1" ht="15">
      <c r="B299" s="5"/>
      <c r="C299" s="5"/>
      <c r="D299" s="5"/>
      <c r="F299" s="17"/>
      <c r="H299" s="5"/>
      <c r="I299" s="5"/>
      <c r="J299" s="5"/>
      <c r="K299" s="9"/>
      <c r="L299" s="10"/>
      <c r="M299" s="5"/>
      <c r="N299" s="12"/>
      <c r="O299" s="11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9"/>
      <c r="AE299" s="11"/>
      <c r="AF299" s="5"/>
      <c r="AG299" s="53"/>
      <c r="AH299" s="53"/>
      <c r="AI299" s="53"/>
      <c r="AJ299" s="5"/>
      <c r="AK299" s="5"/>
      <c r="AL299" s="5"/>
      <c r="AO299" s="5"/>
      <c r="AR299" s="17"/>
    </row>
    <row r="300" spans="2:44" s="20" customFormat="1" ht="15">
      <c r="B300" s="5"/>
      <c r="C300" s="5"/>
      <c r="D300" s="5"/>
      <c r="F300" s="17"/>
      <c r="H300" s="5"/>
      <c r="I300" s="5"/>
      <c r="J300" s="5"/>
      <c r="K300" s="9"/>
      <c r="L300" s="10"/>
      <c r="M300" s="5"/>
      <c r="N300" s="12"/>
      <c r="O300" s="11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9"/>
      <c r="AE300" s="11"/>
      <c r="AF300" s="5"/>
      <c r="AG300" s="53"/>
      <c r="AH300" s="53"/>
      <c r="AI300" s="53"/>
      <c r="AJ300" s="5"/>
      <c r="AK300" s="5"/>
      <c r="AL300" s="5"/>
      <c r="AO300" s="5"/>
      <c r="AR300" s="17"/>
    </row>
    <row r="301" spans="2:44" s="20" customFormat="1" ht="15">
      <c r="B301" s="5"/>
      <c r="C301" s="5"/>
      <c r="D301" s="5"/>
      <c r="F301" s="17"/>
      <c r="H301" s="5"/>
      <c r="I301" s="5"/>
      <c r="J301" s="5"/>
      <c r="K301" s="9"/>
      <c r="L301" s="10"/>
      <c r="M301" s="5"/>
      <c r="N301" s="12"/>
      <c r="O301" s="11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9"/>
      <c r="AE301" s="11"/>
      <c r="AF301" s="5"/>
      <c r="AG301" s="53"/>
      <c r="AH301" s="53"/>
      <c r="AI301" s="53"/>
      <c r="AJ301" s="5"/>
      <c r="AK301" s="5"/>
      <c r="AL301" s="5"/>
      <c r="AO301" s="5"/>
      <c r="AR301" s="17"/>
    </row>
    <row r="302" spans="2:44" s="20" customFormat="1" ht="15">
      <c r="B302" s="5"/>
      <c r="C302" s="5"/>
      <c r="D302" s="5"/>
      <c r="F302" s="17"/>
      <c r="H302" s="5"/>
      <c r="I302" s="5"/>
      <c r="J302" s="5"/>
      <c r="K302" s="9"/>
      <c r="L302" s="10"/>
      <c r="M302" s="5"/>
      <c r="N302" s="12"/>
      <c r="O302" s="11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9"/>
      <c r="AE302" s="11"/>
      <c r="AF302" s="5"/>
      <c r="AG302" s="53"/>
      <c r="AH302" s="53"/>
      <c r="AI302" s="53"/>
      <c r="AJ302" s="5"/>
      <c r="AK302" s="5"/>
      <c r="AL302" s="5"/>
      <c r="AO302" s="5"/>
      <c r="AR302" s="17"/>
    </row>
    <row r="303" spans="2:44" s="20" customFormat="1" ht="15">
      <c r="B303" s="5"/>
      <c r="C303" s="5"/>
      <c r="D303" s="5"/>
      <c r="F303" s="17"/>
      <c r="H303" s="5"/>
      <c r="I303" s="5"/>
      <c r="J303" s="5"/>
      <c r="K303" s="9"/>
      <c r="L303" s="10"/>
      <c r="M303" s="5"/>
      <c r="N303" s="12"/>
      <c r="O303" s="11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9"/>
      <c r="AE303" s="11"/>
      <c r="AF303" s="5"/>
      <c r="AG303" s="53"/>
      <c r="AH303" s="53"/>
      <c r="AI303" s="53"/>
      <c r="AJ303" s="5"/>
      <c r="AK303" s="5"/>
      <c r="AL303" s="5"/>
      <c r="AO303" s="5"/>
      <c r="AR303" s="17"/>
    </row>
    <row r="304" spans="2:44" s="20" customFormat="1" ht="15">
      <c r="B304" s="5"/>
      <c r="C304" s="5"/>
      <c r="D304" s="5"/>
      <c r="F304" s="17"/>
      <c r="H304" s="5"/>
      <c r="I304" s="5"/>
      <c r="J304" s="5"/>
      <c r="K304" s="9"/>
      <c r="L304" s="10"/>
      <c r="M304" s="5"/>
      <c r="N304" s="12"/>
      <c r="O304" s="11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9"/>
      <c r="AE304" s="11"/>
      <c r="AF304" s="5"/>
      <c r="AG304" s="53"/>
      <c r="AH304" s="53"/>
      <c r="AI304" s="53"/>
      <c r="AJ304" s="5"/>
      <c r="AK304" s="5"/>
      <c r="AL304" s="5"/>
      <c r="AO304" s="5"/>
      <c r="AR304" s="17"/>
    </row>
    <row r="305" spans="2:44" s="20" customFormat="1" ht="15">
      <c r="B305" s="5"/>
      <c r="C305" s="5"/>
      <c r="D305" s="5"/>
      <c r="F305" s="17"/>
      <c r="H305" s="5"/>
      <c r="I305" s="5"/>
      <c r="J305" s="5"/>
      <c r="K305" s="9"/>
      <c r="L305" s="10"/>
      <c r="M305" s="5"/>
      <c r="N305" s="12"/>
      <c r="O305" s="11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9"/>
      <c r="AE305" s="11"/>
      <c r="AF305" s="5"/>
      <c r="AG305" s="53"/>
      <c r="AH305" s="53"/>
      <c r="AI305" s="53"/>
      <c r="AJ305" s="5"/>
      <c r="AK305" s="5"/>
      <c r="AL305" s="5"/>
      <c r="AO305" s="5"/>
      <c r="AR305" s="17"/>
    </row>
    <row r="306" spans="2:44" s="20" customFormat="1" ht="15">
      <c r="B306" s="5"/>
      <c r="C306" s="5"/>
      <c r="D306" s="5"/>
      <c r="F306" s="17"/>
      <c r="H306" s="5"/>
      <c r="I306" s="5"/>
      <c r="J306" s="5"/>
      <c r="K306" s="9"/>
      <c r="L306" s="10"/>
      <c r="M306" s="5"/>
      <c r="N306" s="12"/>
      <c r="O306" s="11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9"/>
      <c r="AE306" s="11"/>
      <c r="AF306" s="5"/>
      <c r="AG306" s="53"/>
      <c r="AH306" s="53"/>
      <c r="AI306" s="53"/>
      <c r="AJ306" s="5"/>
      <c r="AK306" s="5"/>
      <c r="AL306" s="5"/>
      <c r="AO306" s="5"/>
      <c r="AR306" s="17"/>
    </row>
    <row r="307" spans="2:44" s="20" customFormat="1" ht="15">
      <c r="B307" s="5"/>
      <c r="C307" s="5"/>
      <c r="D307" s="5"/>
      <c r="F307" s="17"/>
      <c r="H307" s="5"/>
      <c r="I307" s="5"/>
      <c r="J307" s="5"/>
      <c r="K307" s="9"/>
      <c r="L307" s="10"/>
      <c r="M307" s="5"/>
      <c r="N307" s="12"/>
      <c r="O307" s="11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9"/>
      <c r="AE307" s="11"/>
      <c r="AF307" s="5"/>
      <c r="AG307" s="53"/>
      <c r="AH307" s="53"/>
      <c r="AI307" s="53"/>
      <c r="AJ307" s="5"/>
      <c r="AK307" s="5"/>
      <c r="AL307" s="5"/>
      <c r="AO307" s="5"/>
      <c r="AR307" s="17"/>
    </row>
    <row r="308" spans="2:44" s="20" customFormat="1" ht="15">
      <c r="B308" s="5"/>
      <c r="C308" s="5"/>
      <c r="D308" s="5"/>
      <c r="F308" s="17"/>
      <c r="H308" s="5"/>
      <c r="I308" s="5"/>
      <c r="J308" s="5"/>
      <c r="K308" s="9"/>
      <c r="L308" s="10"/>
      <c r="M308" s="5"/>
      <c r="N308" s="12"/>
      <c r="O308" s="11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9"/>
      <c r="AE308" s="11"/>
      <c r="AF308" s="5"/>
      <c r="AG308" s="53"/>
      <c r="AH308" s="53"/>
      <c r="AI308" s="53"/>
      <c r="AJ308" s="5"/>
      <c r="AK308" s="5"/>
      <c r="AL308" s="5"/>
      <c r="AO308" s="5"/>
      <c r="AR308" s="17"/>
    </row>
    <row r="309" spans="2:44" s="20" customFormat="1" ht="15">
      <c r="B309" s="5"/>
      <c r="C309" s="5"/>
      <c r="D309" s="5"/>
      <c r="F309" s="17"/>
      <c r="H309" s="5"/>
      <c r="I309" s="5"/>
      <c r="J309" s="5"/>
      <c r="K309" s="9"/>
      <c r="L309" s="10"/>
      <c r="M309" s="5"/>
      <c r="N309" s="12"/>
      <c r="O309" s="11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9"/>
      <c r="AE309" s="11"/>
      <c r="AF309" s="5"/>
      <c r="AG309" s="53"/>
      <c r="AH309" s="53"/>
      <c r="AI309" s="53"/>
      <c r="AJ309" s="5"/>
      <c r="AK309" s="5"/>
      <c r="AL309" s="5"/>
      <c r="AO309" s="5"/>
      <c r="AR309" s="17"/>
    </row>
    <row r="310" spans="2:44" s="20" customFormat="1" ht="15">
      <c r="B310" s="5"/>
      <c r="C310" s="5"/>
      <c r="D310" s="5"/>
      <c r="F310" s="17"/>
      <c r="H310" s="5"/>
      <c r="I310" s="5"/>
      <c r="J310" s="5"/>
      <c r="K310" s="9"/>
      <c r="L310" s="10"/>
      <c r="M310" s="5"/>
      <c r="N310" s="12"/>
      <c r="O310" s="11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9"/>
      <c r="AE310" s="11"/>
      <c r="AF310" s="5"/>
      <c r="AG310" s="53"/>
      <c r="AH310" s="53"/>
      <c r="AI310" s="53"/>
      <c r="AJ310" s="5"/>
      <c r="AK310" s="5"/>
      <c r="AL310" s="5"/>
      <c r="AO310" s="5"/>
      <c r="AR310" s="17"/>
    </row>
    <row r="311" spans="2:44" s="20" customFormat="1" ht="15">
      <c r="B311" s="5"/>
      <c r="C311" s="5"/>
      <c r="D311" s="5"/>
      <c r="F311" s="17"/>
      <c r="H311" s="5"/>
      <c r="I311" s="5"/>
      <c r="J311" s="5"/>
      <c r="K311" s="9"/>
      <c r="L311" s="10"/>
      <c r="M311" s="5"/>
      <c r="N311" s="12"/>
      <c r="O311" s="11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9"/>
      <c r="AE311" s="11"/>
      <c r="AF311" s="5"/>
      <c r="AG311" s="53"/>
      <c r="AH311" s="53"/>
      <c r="AI311" s="53"/>
      <c r="AJ311" s="5"/>
      <c r="AK311" s="5"/>
      <c r="AL311" s="5"/>
      <c r="AO311" s="5"/>
      <c r="AR311" s="17"/>
    </row>
    <row r="312" spans="2:44" s="20" customFormat="1" ht="15">
      <c r="B312" s="5"/>
      <c r="C312" s="5"/>
      <c r="D312" s="5"/>
      <c r="F312" s="17"/>
      <c r="H312" s="5"/>
      <c r="I312" s="5"/>
      <c r="J312" s="5"/>
      <c r="K312" s="9"/>
      <c r="L312" s="10"/>
      <c r="M312" s="5"/>
      <c r="N312" s="12"/>
      <c r="O312" s="11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9"/>
      <c r="AE312" s="11"/>
      <c r="AF312" s="5"/>
      <c r="AG312" s="53"/>
      <c r="AH312" s="53"/>
      <c r="AI312" s="53"/>
      <c r="AJ312" s="5"/>
      <c r="AK312" s="5"/>
      <c r="AL312" s="5"/>
      <c r="AO312" s="5"/>
      <c r="AR312" s="17"/>
    </row>
    <row r="313" spans="2:44" s="20" customFormat="1" ht="15">
      <c r="B313" s="5"/>
      <c r="C313" s="5"/>
      <c r="D313" s="5"/>
      <c r="F313" s="17"/>
      <c r="H313" s="5"/>
      <c r="I313" s="5"/>
      <c r="J313" s="5"/>
      <c r="K313" s="9"/>
      <c r="L313" s="10"/>
      <c r="M313" s="5"/>
      <c r="N313" s="12"/>
      <c r="O313" s="11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9"/>
      <c r="AE313" s="11"/>
      <c r="AF313" s="5"/>
      <c r="AG313" s="53"/>
      <c r="AH313" s="53"/>
      <c r="AI313" s="53"/>
      <c r="AJ313" s="5"/>
      <c r="AK313" s="5"/>
      <c r="AL313" s="5"/>
      <c r="AO313" s="5"/>
      <c r="AR313" s="17"/>
    </row>
    <row r="314" spans="2:44" s="20" customFormat="1" ht="15">
      <c r="B314" s="5"/>
      <c r="C314" s="5"/>
      <c r="D314" s="5"/>
      <c r="F314" s="17"/>
      <c r="H314" s="5"/>
      <c r="I314" s="5"/>
      <c r="J314" s="5"/>
      <c r="K314" s="9"/>
      <c r="L314" s="10"/>
      <c r="M314" s="5"/>
      <c r="N314" s="12"/>
      <c r="O314" s="11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9"/>
      <c r="AE314" s="11"/>
      <c r="AF314" s="5"/>
      <c r="AG314" s="53"/>
      <c r="AH314" s="53"/>
      <c r="AI314" s="53"/>
      <c r="AJ314" s="5"/>
      <c r="AK314" s="5"/>
      <c r="AL314" s="5"/>
      <c r="AO314" s="5"/>
      <c r="AR314" s="17"/>
    </row>
    <row r="315" spans="2:44" s="20" customFormat="1" ht="15">
      <c r="B315" s="5"/>
      <c r="C315" s="5"/>
      <c r="D315" s="5"/>
      <c r="F315" s="17"/>
      <c r="H315" s="5"/>
      <c r="I315" s="5"/>
      <c r="J315" s="5"/>
      <c r="K315" s="9"/>
      <c r="L315" s="10"/>
      <c r="M315" s="5"/>
      <c r="N315" s="12"/>
      <c r="O315" s="11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9"/>
      <c r="AE315" s="11"/>
      <c r="AF315" s="5"/>
      <c r="AG315" s="53"/>
      <c r="AH315" s="53"/>
      <c r="AI315" s="53"/>
      <c r="AJ315" s="5"/>
      <c r="AK315" s="5"/>
      <c r="AL315" s="5"/>
      <c r="AO315" s="5"/>
      <c r="AR315" s="17"/>
    </row>
    <row r="316" spans="2:44" s="20" customFormat="1" ht="15">
      <c r="B316" s="5"/>
      <c r="C316" s="5"/>
      <c r="D316" s="5"/>
      <c r="F316" s="17"/>
      <c r="H316" s="5"/>
      <c r="I316" s="5"/>
      <c r="J316" s="5"/>
      <c r="K316" s="9"/>
      <c r="L316" s="10"/>
      <c r="M316" s="5"/>
      <c r="N316" s="12"/>
      <c r="O316" s="11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9"/>
      <c r="AE316" s="11"/>
      <c r="AF316" s="5"/>
      <c r="AG316" s="53"/>
      <c r="AH316" s="53"/>
      <c r="AI316" s="53"/>
      <c r="AJ316" s="5"/>
      <c r="AK316" s="5"/>
      <c r="AL316" s="5"/>
      <c r="AO316" s="5"/>
      <c r="AR316" s="17"/>
    </row>
    <row r="317" spans="2:44" s="20" customFormat="1" ht="15">
      <c r="B317" s="5"/>
      <c r="C317" s="5"/>
      <c r="D317" s="5"/>
      <c r="F317" s="17"/>
      <c r="H317" s="5"/>
      <c r="I317" s="5"/>
      <c r="J317" s="5"/>
      <c r="K317" s="9"/>
      <c r="L317" s="10"/>
      <c r="M317" s="5"/>
      <c r="N317" s="12"/>
      <c r="O317" s="11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9"/>
      <c r="AE317" s="11"/>
      <c r="AF317" s="5"/>
      <c r="AG317" s="53"/>
      <c r="AH317" s="53"/>
      <c r="AI317" s="53"/>
      <c r="AJ317" s="5"/>
      <c r="AK317" s="5"/>
      <c r="AL317" s="5"/>
      <c r="AO317" s="5"/>
      <c r="AR317" s="17"/>
    </row>
    <row r="318" spans="2:44" s="20" customFormat="1" ht="15">
      <c r="B318" s="5"/>
      <c r="C318" s="5"/>
      <c r="D318" s="5"/>
      <c r="F318" s="17"/>
      <c r="H318" s="5"/>
      <c r="I318" s="5"/>
      <c r="J318" s="5"/>
      <c r="K318" s="9"/>
      <c r="L318" s="10"/>
      <c r="M318" s="5"/>
      <c r="N318" s="12"/>
      <c r="O318" s="11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9"/>
      <c r="AE318" s="11"/>
      <c r="AF318" s="5"/>
      <c r="AG318" s="53"/>
      <c r="AH318" s="53"/>
      <c r="AI318" s="53"/>
      <c r="AJ318" s="5"/>
      <c r="AK318" s="5"/>
      <c r="AL318" s="5"/>
      <c r="AO318" s="5"/>
      <c r="AR318" s="17"/>
    </row>
    <row r="319" spans="2:44" s="20" customFormat="1" ht="15">
      <c r="B319" s="5"/>
      <c r="C319" s="5"/>
      <c r="D319" s="5"/>
      <c r="F319" s="17"/>
      <c r="H319" s="5"/>
      <c r="I319" s="5"/>
      <c r="J319" s="5"/>
      <c r="K319" s="9"/>
      <c r="L319" s="10"/>
      <c r="M319" s="5"/>
      <c r="N319" s="12"/>
      <c r="O319" s="11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9"/>
      <c r="AE319" s="11"/>
      <c r="AF319" s="5"/>
      <c r="AG319" s="53"/>
      <c r="AH319" s="53"/>
      <c r="AI319" s="53"/>
      <c r="AJ319" s="5"/>
      <c r="AK319" s="5"/>
      <c r="AL319" s="5"/>
      <c r="AO319" s="5"/>
      <c r="AR319" s="17"/>
    </row>
    <row r="320" spans="2:44" s="20" customFormat="1" ht="15">
      <c r="B320" s="5"/>
      <c r="C320" s="5"/>
      <c r="D320" s="5"/>
      <c r="F320" s="17"/>
      <c r="H320" s="5"/>
      <c r="I320" s="5"/>
      <c r="J320" s="5"/>
      <c r="K320" s="9"/>
      <c r="L320" s="10"/>
      <c r="M320" s="5"/>
      <c r="N320" s="12"/>
      <c r="O320" s="11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9"/>
      <c r="AE320" s="11"/>
      <c r="AF320" s="5"/>
      <c r="AG320" s="53"/>
      <c r="AH320" s="53"/>
      <c r="AI320" s="53"/>
      <c r="AJ320" s="5"/>
      <c r="AK320" s="5"/>
      <c r="AL320" s="5"/>
      <c r="AO320" s="5"/>
      <c r="AR320" s="17"/>
    </row>
    <row r="321" spans="2:44" s="20" customFormat="1" ht="15">
      <c r="B321" s="5"/>
      <c r="C321" s="5"/>
      <c r="D321" s="5"/>
      <c r="F321" s="17"/>
      <c r="H321" s="5"/>
      <c r="I321" s="5"/>
      <c r="J321" s="5"/>
      <c r="K321" s="9"/>
      <c r="L321" s="10"/>
      <c r="M321" s="5"/>
      <c r="N321" s="12"/>
      <c r="O321" s="11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9"/>
      <c r="AE321" s="11"/>
      <c r="AF321" s="5"/>
      <c r="AG321" s="53"/>
      <c r="AH321" s="53"/>
      <c r="AI321" s="53"/>
      <c r="AJ321" s="5"/>
      <c r="AK321" s="5"/>
      <c r="AL321" s="5"/>
      <c r="AO321" s="5"/>
      <c r="AR321" s="17"/>
    </row>
    <row r="322" spans="2:44" s="20" customFormat="1" ht="15">
      <c r="B322" s="5"/>
      <c r="C322" s="5"/>
      <c r="D322" s="5"/>
      <c r="F322" s="17"/>
      <c r="H322" s="5"/>
      <c r="I322" s="5"/>
      <c r="J322" s="5"/>
      <c r="K322" s="9"/>
      <c r="L322" s="10"/>
      <c r="M322" s="5"/>
      <c r="N322" s="12"/>
      <c r="O322" s="11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9"/>
      <c r="AE322" s="11"/>
      <c r="AF322" s="5"/>
      <c r="AG322" s="53"/>
      <c r="AH322" s="53"/>
      <c r="AI322" s="53"/>
      <c r="AJ322" s="5"/>
      <c r="AK322" s="5"/>
      <c r="AL322" s="5"/>
      <c r="AO322" s="5"/>
      <c r="AR322" s="17"/>
    </row>
    <row r="323" spans="2:44" s="20" customFormat="1" ht="15">
      <c r="B323" s="5"/>
      <c r="C323" s="5"/>
      <c r="D323" s="5"/>
      <c r="F323" s="17"/>
      <c r="H323" s="5"/>
      <c r="I323" s="5"/>
      <c r="J323" s="5"/>
      <c r="K323" s="9"/>
      <c r="L323" s="10"/>
      <c r="M323" s="5"/>
      <c r="N323" s="12"/>
      <c r="O323" s="11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9"/>
      <c r="AE323" s="11"/>
      <c r="AF323" s="5"/>
      <c r="AG323" s="53"/>
      <c r="AH323" s="53"/>
      <c r="AI323" s="53"/>
      <c r="AJ323" s="5"/>
      <c r="AK323" s="5"/>
      <c r="AL323" s="5"/>
      <c r="AO323" s="5"/>
      <c r="AR323" s="17"/>
    </row>
    <row r="324" spans="2:44" s="20" customFormat="1" ht="15">
      <c r="B324" s="5"/>
      <c r="C324" s="5"/>
      <c r="D324" s="5"/>
      <c r="F324" s="17"/>
      <c r="H324" s="5"/>
      <c r="I324" s="5"/>
      <c r="J324" s="5"/>
      <c r="K324" s="9"/>
      <c r="L324" s="10"/>
      <c r="M324" s="5"/>
      <c r="N324" s="12"/>
      <c r="O324" s="11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9"/>
      <c r="AE324" s="11"/>
      <c r="AF324" s="5"/>
      <c r="AG324" s="53"/>
      <c r="AH324" s="53"/>
      <c r="AI324" s="53"/>
      <c r="AJ324" s="5"/>
      <c r="AK324" s="5"/>
      <c r="AL324" s="5"/>
      <c r="AO324" s="5"/>
      <c r="AR324" s="17"/>
    </row>
    <row r="325" spans="2:44" s="20" customFormat="1" ht="15">
      <c r="B325" s="5"/>
      <c r="C325" s="5"/>
      <c r="D325" s="5"/>
      <c r="F325" s="17"/>
      <c r="H325" s="5"/>
      <c r="I325" s="5"/>
      <c r="J325" s="5"/>
      <c r="K325" s="9"/>
      <c r="L325" s="10"/>
      <c r="M325" s="5"/>
      <c r="N325" s="12"/>
      <c r="O325" s="11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9"/>
      <c r="AE325" s="11"/>
      <c r="AF325" s="5"/>
      <c r="AG325" s="53"/>
      <c r="AH325" s="53"/>
      <c r="AI325" s="53"/>
      <c r="AJ325" s="5"/>
      <c r="AK325" s="5"/>
      <c r="AL325" s="5"/>
      <c r="AO325" s="5"/>
      <c r="AR325" s="17"/>
    </row>
    <row r="326" spans="2:44" s="20" customFormat="1" ht="15">
      <c r="B326" s="5"/>
      <c r="C326" s="5"/>
      <c r="D326" s="5"/>
      <c r="F326" s="17"/>
      <c r="H326" s="5"/>
      <c r="I326" s="5"/>
      <c r="J326" s="5"/>
      <c r="K326" s="9"/>
      <c r="L326" s="10"/>
      <c r="M326" s="5"/>
      <c r="N326" s="12"/>
      <c r="O326" s="11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9"/>
      <c r="AE326" s="11"/>
      <c r="AF326" s="5"/>
      <c r="AG326" s="53"/>
      <c r="AH326" s="53"/>
      <c r="AI326" s="53"/>
      <c r="AJ326" s="5"/>
      <c r="AK326" s="5"/>
      <c r="AL326" s="5"/>
      <c r="AO326" s="5"/>
      <c r="AR326" s="17"/>
    </row>
    <row r="327" spans="2:44" s="20" customFormat="1" ht="15">
      <c r="B327" s="5"/>
      <c r="C327" s="5"/>
      <c r="D327" s="5"/>
      <c r="F327" s="17"/>
      <c r="H327" s="5"/>
      <c r="I327" s="5"/>
      <c r="J327" s="5"/>
      <c r="K327" s="9"/>
      <c r="L327" s="10"/>
      <c r="M327" s="5"/>
      <c r="N327" s="12"/>
      <c r="O327" s="11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9"/>
      <c r="AE327" s="11"/>
      <c r="AF327" s="5"/>
      <c r="AG327" s="53"/>
      <c r="AH327" s="53"/>
      <c r="AI327" s="53"/>
      <c r="AJ327" s="5"/>
      <c r="AK327" s="5"/>
      <c r="AL327" s="5"/>
      <c r="AO327" s="5"/>
      <c r="AR327" s="17"/>
    </row>
    <row r="328" spans="2:44" s="20" customFormat="1" ht="15">
      <c r="B328" s="5"/>
      <c r="C328" s="5"/>
      <c r="D328" s="5"/>
      <c r="F328" s="17"/>
      <c r="H328" s="5"/>
      <c r="I328" s="5"/>
      <c r="J328" s="5"/>
      <c r="K328" s="9"/>
      <c r="L328" s="10"/>
      <c r="M328" s="5"/>
      <c r="N328" s="12"/>
      <c r="O328" s="11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9"/>
      <c r="AE328" s="11"/>
      <c r="AF328" s="5"/>
      <c r="AG328" s="53"/>
      <c r="AH328" s="53"/>
      <c r="AI328" s="53"/>
      <c r="AJ328" s="5"/>
      <c r="AK328" s="5"/>
      <c r="AL328" s="5"/>
      <c r="AO328" s="5"/>
      <c r="AR328" s="17"/>
    </row>
    <row r="329" spans="2:44" s="20" customFormat="1" ht="15">
      <c r="B329" s="5"/>
      <c r="C329" s="5"/>
      <c r="D329" s="5"/>
      <c r="F329" s="17"/>
      <c r="H329" s="5"/>
      <c r="I329" s="5"/>
      <c r="J329" s="5"/>
      <c r="K329" s="9"/>
      <c r="L329" s="10"/>
      <c r="M329" s="5"/>
      <c r="N329" s="12"/>
      <c r="O329" s="11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9"/>
      <c r="AE329" s="11"/>
      <c r="AF329" s="5"/>
      <c r="AG329" s="53"/>
      <c r="AH329" s="53"/>
      <c r="AI329" s="53"/>
      <c r="AJ329" s="5"/>
      <c r="AK329" s="5"/>
      <c r="AL329" s="5"/>
      <c r="AO329" s="5"/>
      <c r="AR329" s="17"/>
    </row>
    <row r="330" spans="2:44" s="20" customFormat="1" ht="15">
      <c r="B330" s="5"/>
      <c r="C330" s="5"/>
      <c r="D330" s="5"/>
      <c r="F330" s="17"/>
      <c r="H330" s="5"/>
      <c r="I330" s="5"/>
      <c r="J330" s="5"/>
      <c r="K330" s="9"/>
      <c r="L330" s="10"/>
      <c r="M330" s="5"/>
      <c r="N330" s="12"/>
      <c r="O330" s="11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9"/>
      <c r="AE330" s="11"/>
      <c r="AF330" s="5"/>
      <c r="AG330" s="53"/>
      <c r="AH330" s="53"/>
      <c r="AI330" s="53"/>
      <c r="AJ330" s="5"/>
      <c r="AK330" s="5"/>
      <c r="AL330" s="5"/>
      <c r="AO330" s="5"/>
      <c r="AR330" s="17"/>
    </row>
    <row r="331" spans="2:44" s="20" customFormat="1" ht="15">
      <c r="B331" s="5"/>
      <c r="C331" s="5"/>
      <c r="D331" s="5"/>
      <c r="F331" s="17"/>
      <c r="H331" s="5"/>
      <c r="I331" s="5"/>
      <c r="J331" s="5"/>
      <c r="K331" s="9"/>
      <c r="L331" s="10"/>
      <c r="M331" s="5"/>
      <c r="N331" s="12"/>
      <c r="O331" s="11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9"/>
      <c r="AE331" s="11"/>
      <c r="AF331" s="5"/>
      <c r="AG331" s="53"/>
      <c r="AH331" s="53"/>
      <c r="AI331" s="53"/>
      <c r="AJ331" s="5"/>
      <c r="AK331" s="5"/>
      <c r="AL331" s="5"/>
      <c r="AO331" s="5"/>
      <c r="AR331" s="17"/>
    </row>
    <row r="332" spans="2:44" s="20" customFormat="1" ht="15">
      <c r="B332" s="5"/>
      <c r="C332" s="5"/>
      <c r="D332" s="5"/>
      <c r="F332" s="17"/>
      <c r="H332" s="5"/>
      <c r="I332" s="5"/>
      <c r="J332" s="5"/>
      <c r="K332" s="9"/>
      <c r="L332" s="10"/>
      <c r="M332" s="5"/>
      <c r="N332" s="12"/>
      <c r="O332" s="11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9"/>
      <c r="AE332" s="11"/>
      <c r="AF332" s="5"/>
      <c r="AG332" s="53"/>
      <c r="AH332" s="53"/>
      <c r="AI332" s="53"/>
      <c r="AJ332" s="5"/>
      <c r="AK332" s="5"/>
      <c r="AL332" s="5"/>
      <c r="AO332" s="5"/>
      <c r="AR332" s="17"/>
    </row>
    <row r="333" spans="2:44" s="20" customFormat="1" ht="15">
      <c r="B333" s="5"/>
      <c r="C333" s="5"/>
      <c r="D333" s="5"/>
      <c r="F333" s="17"/>
      <c r="H333" s="5"/>
      <c r="I333" s="5"/>
      <c r="J333" s="5"/>
      <c r="K333" s="9"/>
      <c r="L333" s="10"/>
      <c r="M333" s="5"/>
      <c r="N333" s="12"/>
      <c r="O333" s="11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9"/>
      <c r="AE333" s="11"/>
      <c r="AF333" s="5"/>
      <c r="AG333" s="53"/>
      <c r="AH333" s="53"/>
      <c r="AI333" s="53"/>
      <c r="AJ333" s="5"/>
      <c r="AK333" s="5"/>
      <c r="AL333" s="5"/>
      <c r="AO333" s="5"/>
      <c r="AR333" s="17"/>
    </row>
    <row r="334" spans="2:44" s="20" customFormat="1" ht="15">
      <c r="B334" s="5"/>
      <c r="C334" s="5"/>
      <c r="D334" s="5"/>
      <c r="F334" s="17"/>
      <c r="H334" s="5"/>
      <c r="I334" s="5"/>
      <c r="J334" s="5"/>
      <c r="K334" s="9"/>
      <c r="L334" s="10"/>
      <c r="M334" s="5"/>
      <c r="N334" s="12"/>
      <c r="O334" s="11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9"/>
      <c r="AE334" s="11"/>
      <c r="AF334" s="5"/>
      <c r="AG334" s="53"/>
      <c r="AH334" s="53"/>
      <c r="AI334" s="53"/>
      <c r="AJ334" s="5"/>
      <c r="AK334" s="5"/>
      <c r="AL334" s="5"/>
      <c r="AO334" s="5"/>
      <c r="AR334" s="17"/>
    </row>
    <row r="335" spans="2:44" s="20" customFormat="1" ht="15">
      <c r="B335" s="5"/>
      <c r="C335" s="5"/>
      <c r="D335" s="5"/>
      <c r="F335" s="17"/>
      <c r="H335" s="5"/>
      <c r="I335" s="5"/>
      <c r="J335" s="5"/>
      <c r="K335" s="9"/>
      <c r="L335" s="10"/>
      <c r="M335" s="5"/>
      <c r="N335" s="12"/>
      <c r="O335" s="11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9"/>
      <c r="AE335" s="11"/>
      <c r="AF335" s="5"/>
      <c r="AG335" s="53"/>
      <c r="AH335" s="53"/>
      <c r="AI335" s="53"/>
      <c r="AJ335" s="5"/>
      <c r="AK335" s="5"/>
      <c r="AL335" s="5"/>
      <c r="AO335" s="5"/>
      <c r="AR335" s="17"/>
    </row>
    <row r="336" spans="2:44" s="20" customFormat="1" ht="15">
      <c r="B336" s="5"/>
      <c r="C336" s="5"/>
      <c r="D336" s="5"/>
      <c r="F336" s="17"/>
      <c r="H336" s="5"/>
      <c r="I336" s="5"/>
      <c r="J336" s="5"/>
      <c r="K336" s="9"/>
      <c r="L336" s="10"/>
      <c r="M336" s="5"/>
      <c r="N336" s="12"/>
      <c r="O336" s="11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9"/>
      <c r="AE336" s="11"/>
      <c r="AF336" s="5"/>
      <c r="AG336" s="53"/>
      <c r="AH336" s="53"/>
      <c r="AI336" s="53"/>
      <c r="AJ336" s="5"/>
      <c r="AK336" s="5"/>
      <c r="AL336" s="5"/>
      <c r="AO336" s="5"/>
      <c r="AR336" s="17"/>
    </row>
    <row r="337" spans="2:44" s="20" customFormat="1" ht="15">
      <c r="B337" s="5"/>
      <c r="C337" s="5"/>
      <c r="D337" s="5"/>
      <c r="F337" s="17"/>
      <c r="H337" s="5"/>
      <c r="I337" s="5"/>
      <c r="J337" s="5"/>
      <c r="K337" s="9"/>
      <c r="L337" s="10"/>
      <c r="M337" s="5"/>
      <c r="N337" s="12"/>
      <c r="O337" s="11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9"/>
      <c r="AE337" s="11"/>
      <c r="AF337" s="5"/>
      <c r="AG337" s="53"/>
      <c r="AH337" s="53"/>
      <c r="AI337" s="53"/>
      <c r="AJ337" s="5"/>
      <c r="AK337" s="5"/>
      <c r="AL337" s="5"/>
      <c r="AO337" s="5"/>
      <c r="AR337" s="17"/>
    </row>
    <row r="338" spans="2:44" s="20" customFormat="1" ht="15">
      <c r="B338" s="5"/>
      <c r="C338" s="5"/>
      <c r="D338" s="5"/>
      <c r="F338" s="17"/>
      <c r="H338" s="5"/>
      <c r="I338" s="5"/>
      <c r="J338" s="5"/>
      <c r="K338" s="9"/>
      <c r="L338" s="10"/>
      <c r="M338" s="5"/>
      <c r="N338" s="12"/>
      <c r="O338" s="11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9"/>
      <c r="AE338" s="11"/>
      <c r="AF338" s="5"/>
      <c r="AG338" s="53"/>
      <c r="AH338" s="53"/>
      <c r="AI338" s="53"/>
      <c r="AJ338" s="5"/>
      <c r="AK338" s="5"/>
      <c r="AL338" s="5"/>
      <c r="AO338" s="5"/>
      <c r="AR338" s="17"/>
    </row>
    <row r="339" spans="2:44" s="20" customFormat="1" ht="15">
      <c r="B339" s="5"/>
      <c r="C339" s="5"/>
      <c r="D339" s="5"/>
      <c r="F339" s="17"/>
      <c r="H339" s="5"/>
      <c r="I339" s="5"/>
      <c r="J339" s="5"/>
      <c r="K339" s="9"/>
      <c r="L339" s="10"/>
      <c r="M339" s="5"/>
      <c r="N339" s="12"/>
      <c r="O339" s="11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9"/>
      <c r="AE339" s="11"/>
      <c r="AF339" s="5"/>
      <c r="AG339" s="53"/>
      <c r="AH339" s="53"/>
      <c r="AI339" s="53"/>
      <c r="AJ339" s="5"/>
      <c r="AK339" s="5"/>
      <c r="AL339" s="5"/>
      <c r="AO339" s="5"/>
      <c r="AR339" s="17"/>
    </row>
    <row r="340" spans="2:44" s="20" customFormat="1" ht="15">
      <c r="B340" s="5"/>
      <c r="C340" s="5"/>
      <c r="D340" s="5"/>
      <c r="F340" s="17"/>
      <c r="H340" s="5"/>
      <c r="I340" s="5"/>
      <c r="J340" s="5"/>
      <c r="K340" s="9"/>
      <c r="L340" s="10"/>
      <c r="M340" s="5"/>
      <c r="N340" s="12"/>
      <c r="O340" s="11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9"/>
      <c r="AE340" s="11"/>
      <c r="AF340" s="5"/>
      <c r="AG340" s="53"/>
      <c r="AH340" s="53"/>
      <c r="AI340" s="53"/>
      <c r="AJ340" s="5"/>
      <c r="AK340" s="5"/>
      <c r="AL340" s="5"/>
      <c r="AO340" s="5"/>
      <c r="AR340" s="17"/>
    </row>
    <row r="341" spans="2:44" s="20" customFormat="1" ht="15">
      <c r="B341" s="5"/>
      <c r="C341" s="5"/>
      <c r="D341" s="5"/>
      <c r="F341" s="17"/>
      <c r="H341" s="5"/>
      <c r="I341" s="5"/>
      <c r="J341" s="5"/>
      <c r="K341" s="9"/>
      <c r="L341" s="10"/>
      <c r="M341" s="5"/>
      <c r="N341" s="12"/>
      <c r="O341" s="11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9"/>
      <c r="AE341" s="11"/>
      <c r="AF341" s="5"/>
      <c r="AG341" s="53"/>
      <c r="AH341" s="53"/>
      <c r="AI341" s="53"/>
      <c r="AJ341" s="5"/>
      <c r="AK341" s="5"/>
      <c r="AL341" s="5"/>
      <c r="AO341" s="5"/>
      <c r="AR341" s="17"/>
    </row>
    <row r="342" spans="2:44" s="20" customFormat="1" ht="15">
      <c r="B342" s="5"/>
      <c r="C342" s="5"/>
      <c r="D342" s="5"/>
      <c r="F342" s="17"/>
      <c r="H342" s="5"/>
      <c r="I342" s="5"/>
      <c r="J342" s="5"/>
      <c r="K342" s="9"/>
      <c r="L342" s="10"/>
      <c r="M342" s="5"/>
      <c r="N342" s="12"/>
      <c r="O342" s="11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9"/>
      <c r="AE342" s="11"/>
      <c r="AF342" s="5"/>
      <c r="AG342" s="53"/>
      <c r="AH342" s="53"/>
      <c r="AI342" s="53"/>
      <c r="AJ342" s="5"/>
      <c r="AK342" s="5"/>
      <c r="AL342" s="5"/>
      <c r="AO342" s="5"/>
      <c r="AR342" s="17"/>
    </row>
    <row r="343" spans="2:44" s="20" customFormat="1" ht="15">
      <c r="B343" s="5"/>
      <c r="C343" s="5"/>
      <c r="D343" s="5"/>
      <c r="F343" s="17"/>
      <c r="H343" s="5"/>
      <c r="I343" s="5"/>
      <c r="J343" s="5"/>
      <c r="K343" s="9"/>
      <c r="L343" s="10"/>
      <c r="M343" s="5"/>
      <c r="N343" s="12"/>
      <c r="O343" s="11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9"/>
      <c r="AE343" s="11"/>
      <c r="AF343" s="5"/>
      <c r="AG343" s="53"/>
      <c r="AH343" s="53"/>
      <c r="AI343" s="53"/>
      <c r="AJ343" s="5"/>
      <c r="AK343" s="5"/>
      <c r="AL343" s="5"/>
      <c r="AO343" s="5"/>
      <c r="AR343" s="17"/>
    </row>
    <row r="344" spans="2:44" s="20" customFormat="1" ht="15">
      <c r="B344" s="5"/>
      <c r="C344" s="5"/>
      <c r="D344" s="5"/>
      <c r="F344" s="17"/>
      <c r="H344" s="5"/>
      <c r="I344" s="5"/>
      <c r="J344" s="5"/>
      <c r="K344" s="9"/>
      <c r="L344" s="10"/>
      <c r="M344" s="5"/>
      <c r="N344" s="12"/>
      <c r="O344" s="11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9"/>
      <c r="AE344" s="11"/>
      <c r="AF344" s="5"/>
      <c r="AG344" s="53"/>
      <c r="AH344" s="53"/>
      <c r="AI344" s="53"/>
      <c r="AJ344" s="5"/>
      <c r="AK344" s="5"/>
      <c r="AL344" s="5"/>
      <c r="AO344" s="5"/>
      <c r="AR344" s="17"/>
    </row>
    <row r="345" spans="2:44" s="20" customFormat="1" ht="15">
      <c r="B345" s="5"/>
      <c r="C345" s="5"/>
      <c r="D345" s="5"/>
      <c r="F345" s="17"/>
      <c r="H345" s="5"/>
      <c r="I345" s="5"/>
      <c r="J345" s="5"/>
      <c r="K345" s="9"/>
      <c r="L345" s="10"/>
      <c r="M345" s="5"/>
      <c r="N345" s="12"/>
      <c r="O345" s="11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9"/>
      <c r="AE345" s="11"/>
      <c r="AF345" s="5"/>
      <c r="AG345" s="53"/>
      <c r="AH345" s="53"/>
      <c r="AI345" s="53"/>
      <c r="AJ345" s="5"/>
      <c r="AK345" s="5"/>
      <c r="AL345" s="5"/>
      <c r="AO345" s="5"/>
      <c r="AR345" s="17"/>
    </row>
    <row r="346" spans="2:44" s="20" customFormat="1" ht="15">
      <c r="B346" s="5"/>
      <c r="C346" s="5"/>
      <c r="D346" s="5"/>
      <c r="F346" s="17"/>
      <c r="H346" s="5"/>
      <c r="I346" s="5"/>
      <c r="J346" s="5"/>
      <c r="K346" s="9"/>
      <c r="L346" s="10"/>
      <c r="M346" s="5"/>
      <c r="N346" s="12"/>
      <c r="O346" s="11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9"/>
      <c r="AE346" s="11"/>
      <c r="AF346" s="5"/>
      <c r="AG346" s="53"/>
      <c r="AH346" s="53"/>
      <c r="AI346" s="53"/>
      <c r="AJ346" s="5"/>
      <c r="AK346" s="5"/>
      <c r="AL346" s="5"/>
      <c r="AO346" s="5"/>
      <c r="AR346" s="17"/>
    </row>
    <row r="347" spans="2:44" s="20" customFormat="1" ht="15">
      <c r="B347" s="5"/>
      <c r="C347" s="5"/>
      <c r="D347" s="5"/>
      <c r="F347" s="17"/>
      <c r="H347" s="5"/>
      <c r="I347" s="5"/>
      <c r="J347" s="5"/>
      <c r="K347" s="9"/>
      <c r="L347" s="10"/>
      <c r="M347" s="5"/>
      <c r="N347" s="12"/>
      <c r="O347" s="11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9"/>
      <c r="AE347" s="11"/>
      <c r="AF347" s="5"/>
      <c r="AG347" s="53"/>
      <c r="AH347" s="53"/>
      <c r="AI347" s="53"/>
      <c r="AJ347" s="5"/>
      <c r="AK347" s="5"/>
      <c r="AL347" s="5"/>
      <c r="AO347" s="5"/>
      <c r="AR347" s="17"/>
    </row>
    <row r="348" spans="2:44" s="20" customFormat="1" ht="15">
      <c r="B348" s="5"/>
      <c r="C348" s="5"/>
      <c r="D348" s="5"/>
      <c r="F348" s="17"/>
      <c r="H348" s="5"/>
      <c r="I348" s="5"/>
      <c r="J348" s="5"/>
      <c r="K348" s="9"/>
      <c r="L348" s="10"/>
      <c r="M348" s="5"/>
      <c r="N348" s="12"/>
      <c r="O348" s="11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9"/>
      <c r="AE348" s="11"/>
      <c r="AF348" s="5"/>
      <c r="AG348" s="53"/>
      <c r="AH348" s="53"/>
      <c r="AI348" s="53"/>
      <c r="AJ348" s="5"/>
      <c r="AK348" s="5"/>
      <c r="AL348" s="5"/>
      <c r="AO348" s="5"/>
      <c r="AR348" s="17"/>
    </row>
    <row r="349" spans="2:44" s="20" customFormat="1" ht="15">
      <c r="B349" s="5"/>
      <c r="C349" s="5"/>
      <c r="D349" s="5"/>
      <c r="F349" s="17"/>
      <c r="H349" s="5"/>
      <c r="I349" s="5"/>
      <c r="J349" s="5"/>
      <c r="K349" s="9"/>
      <c r="L349" s="10"/>
      <c r="M349" s="5"/>
      <c r="N349" s="12"/>
      <c r="O349" s="11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9"/>
      <c r="AE349" s="11"/>
      <c r="AF349" s="5"/>
      <c r="AG349" s="53"/>
      <c r="AH349" s="53"/>
      <c r="AI349" s="53"/>
      <c r="AJ349" s="5"/>
      <c r="AK349" s="5"/>
      <c r="AL349" s="5"/>
      <c r="AO349" s="5"/>
      <c r="AR349" s="17"/>
    </row>
    <row r="350" spans="2:44" s="20" customFormat="1" ht="15">
      <c r="B350" s="5"/>
      <c r="C350" s="5"/>
      <c r="D350" s="5"/>
      <c r="F350" s="17"/>
      <c r="H350" s="5"/>
      <c r="I350" s="5"/>
      <c r="J350" s="5"/>
      <c r="K350" s="9"/>
      <c r="L350" s="10"/>
      <c r="M350" s="5"/>
      <c r="N350" s="12"/>
      <c r="O350" s="11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9"/>
      <c r="AE350" s="11"/>
      <c r="AF350" s="5"/>
      <c r="AG350" s="53"/>
      <c r="AH350" s="53"/>
      <c r="AI350" s="53"/>
      <c r="AJ350" s="5"/>
      <c r="AK350" s="5"/>
      <c r="AL350" s="5"/>
      <c r="AO350" s="5"/>
      <c r="AR350" s="17"/>
    </row>
    <row r="351" spans="2:44" s="20" customFormat="1" ht="15">
      <c r="B351" s="5"/>
      <c r="C351" s="5"/>
      <c r="D351" s="5"/>
      <c r="F351" s="17"/>
      <c r="H351" s="5"/>
      <c r="I351" s="5"/>
      <c r="J351" s="5"/>
      <c r="K351" s="9"/>
      <c r="L351" s="10"/>
      <c r="M351" s="5"/>
      <c r="N351" s="12"/>
      <c r="O351" s="11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9"/>
      <c r="AE351" s="11"/>
      <c r="AF351" s="5"/>
      <c r="AG351" s="53"/>
      <c r="AH351" s="53"/>
      <c r="AI351" s="53"/>
      <c r="AJ351" s="5"/>
      <c r="AK351" s="5"/>
      <c r="AL351" s="5"/>
      <c r="AO351" s="5"/>
      <c r="AR351" s="17"/>
    </row>
    <row r="352" spans="2:44" s="20" customFormat="1" ht="15">
      <c r="B352" s="5"/>
      <c r="C352" s="5"/>
      <c r="D352" s="5"/>
      <c r="F352" s="17"/>
      <c r="H352" s="5"/>
      <c r="I352" s="5"/>
      <c r="J352" s="5"/>
      <c r="K352" s="9"/>
      <c r="L352" s="10"/>
      <c r="M352" s="5"/>
      <c r="N352" s="12"/>
      <c r="O352" s="11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9"/>
      <c r="AE352" s="11"/>
      <c r="AF352" s="5"/>
      <c r="AG352" s="53"/>
      <c r="AH352" s="53"/>
      <c r="AI352" s="53"/>
      <c r="AJ352" s="5"/>
      <c r="AK352" s="5"/>
      <c r="AL352" s="5"/>
      <c r="AO352" s="5"/>
      <c r="AR352" s="17"/>
    </row>
    <row r="353" spans="2:44" s="20" customFormat="1" ht="15">
      <c r="B353" s="5"/>
      <c r="C353" s="5"/>
      <c r="D353" s="5"/>
      <c r="F353" s="17"/>
      <c r="H353" s="5"/>
      <c r="I353" s="5"/>
      <c r="J353" s="5"/>
      <c r="K353" s="9"/>
      <c r="L353" s="10"/>
      <c r="M353" s="5"/>
      <c r="N353" s="12"/>
      <c r="O353" s="11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9"/>
      <c r="AE353" s="11"/>
      <c r="AF353" s="5"/>
      <c r="AG353" s="53"/>
      <c r="AH353" s="53"/>
      <c r="AI353" s="53"/>
      <c r="AJ353" s="5"/>
      <c r="AK353" s="5"/>
      <c r="AL353" s="5"/>
      <c r="AO353" s="5"/>
      <c r="AR353" s="17"/>
    </row>
    <row r="354" spans="2:44" s="20" customFormat="1" ht="15">
      <c r="B354" s="5"/>
      <c r="C354" s="5"/>
      <c r="D354" s="5"/>
      <c r="F354" s="17"/>
      <c r="H354" s="5"/>
      <c r="I354" s="5"/>
      <c r="J354" s="5"/>
      <c r="K354" s="9"/>
      <c r="L354" s="10"/>
      <c r="M354" s="5"/>
      <c r="N354" s="12"/>
      <c r="O354" s="11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9"/>
      <c r="AE354" s="11"/>
      <c r="AF354" s="5"/>
      <c r="AG354" s="53"/>
      <c r="AH354" s="53"/>
      <c r="AI354" s="53"/>
      <c r="AJ354" s="5"/>
      <c r="AK354" s="5"/>
      <c r="AL354" s="5"/>
      <c r="AO354" s="5"/>
      <c r="AR354" s="17"/>
    </row>
    <row r="355" spans="2:44" s="20" customFormat="1" ht="15">
      <c r="B355" s="5"/>
      <c r="C355" s="5"/>
      <c r="D355" s="5"/>
      <c r="F355" s="17"/>
      <c r="H355" s="5"/>
      <c r="I355" s="5"/>
      <c r="J355" s="5"/>
      <c r="K355" s="9"/>
      <c r="L355" s="10"/>
      <c r="M355" s="5"/>
      <c r="N355" s="12"/>
      <c r="O355" s="11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9"/>
      <c r="AE355" s="11"/>
      <c r="AF355" s="5"/>
      <c r="AG355" s="53"/>
      <c r="AH355" s="53"/>
      <c r="AI355" s="53"/>
      <c r="AJ355" s="5"/>
      <c r="AK355" s="5"/>
      <c r="AL355" s="5"/>
      <c r="AO355" s="5"/>
      <c r="AR355" s="17"/>
    </row>
    <row r="356" spans="2:44" s="20" customFormat="1" ht="15">
      <c r="B356" s="5"/>
      <c r="C356" s="5"/>
      <c r="D356" s="5"/>
      <c r="F356" s="17"/>
      <c r="H356" s="5"/>
      <c r="I356" s="5"/>
      <c r="J356" s="5"/>
      <c r="K356" s="9"/>
      <c r="L356" s="10"/>
      <c r="M356" s="5"/>
      <c r="N356" s="12"/>
      <c r="O356" s="11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9"/>
      <c r="AE356" s="11"/>
      <c r="AF356" s="5"/>
      <c r="AG356" s="53"/>
      <c r="AH356" s="53"/>
      <c r="AI356" s="53"/>
      <c r="AJ356" s="5"/>
      <c r="AK356" s="5"/>
      <c r="AL356" s="5"/>
      <c r="AO356" s="5"/>
      <c r="AR356" s="17"/>
    </row>
    <row r="357" spans="2:44" s="20" customFormat="1" ht="15">
      <c r="B357" s="5"/>
      <c r="C357" s="5"/>
      <c r="D357" s="5"/>
      <c r="F357" s="17"/>
      <c r="H357" s="5"/>
      <c r="I357" s="5"/>
      <c r="J357" s="5"/>
      <c r="K357" s="9"/>
      <c r="L357" s="10"/>
      <c r="M357" s="5"/>
      <c r="N357" s="12"/>
      <c r="O357" s="11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9"/>
      <c r="AE357" s="11"/>
      <c r="AF357" s="5"/>
      <c r="AG357" s="53"/>
      <c r="AH357" s="53"/>
      <c r="AI357" s="53"/>
      <c r="AJ357" s="5"/>
      <c r="AK357" s="5"/>
      <c r="AL357" s="5"/>
      <c r="AO357" s="5"/>
      <c r="AR357" s="17"/>
    </row>
    <row r="358" spans="2:44" s="20" customFormat="1" ht="15">
      <c r="B358" s="5"/>
      <c r="C358" s="5"/>
      <c r="D358" s="5"/>
      <c r="F358" s="17"/>
      <c r="H358" s="5"/>
      <c r="I358" s="5"/>
      <c r="J358" s="5"/>
      <c r="K358" s="9"/>
      <c r="L358" s="10"/>
      <c r="M358" s="5"/>
      <c r="N358" s="12"/>
      <c r="O358" s="11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9"/>
      <c r="AE358" s="11"/>
      <c r="AF358" s="5"/>
      <c r="AG358" s="53"/>
      <c r="AH358" s="53"/>
      <c r="AI358" s="53"/>
      <c r="AJ358" s="5"/>
      <c r="AK358" s="5"/>
      <c r="AL358" s="5"/>
      <c r="AO358" s="5"/>
      <c r="AR358" s="17"/>
    </row>
    <row r="359" spans="2:44" s="20" customFormat="1" ht="15">
      <c r="B359" s="5"/>
      <c r="C359" s="5"/>
      <c r="D359" s="5"/>
      <c r="F359" s="17"/>
      <c r="H359" s="5"/>
      <c r="I359" s="5"/>
      <c r="J359" s="5"/>
      <c r="K359" s="9"/>
      <c r="L359" s="10"/>
      <c r="M359" s="5"/>
      <c r="N359" s="12"/>
      <c r="O359" s="11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9"/>
      <c r="AE359" s="11"/>
      <c r="AF359" s="5"/>
      <c r="AG359" s="53"/>
      <c r="AH359" s="53"/>
      <c r="AI359" s="53"/>
      <c r="AJ359" s="5"/>
      <c r="AK359" s="5"/>
      <c r="AL359" s="5"/>
      <c r="AO359" s="5"/>
      <c r="AR359" s="17"/>
    </row>
    <row r="360" spans="2:44" s="20" customFormat="1" ht="15">
      <c r="B360" s="5"/>
      <c r="C360" s="5"/>
      <c r="D360" s="5"/>
      <c r="F360" s="17"/>
      <c r="H360" s="5"/>
      <c r="I360" s="5"/>
      <c r="J360" s="5"/>
      <c r="K360" s="9"/>
      <c r="L360" s="10"/>
      <c r="M360" s="5"/>
      <c r="N360" s="12"/>
      <c r="O360" s="11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9"/>
      <c r="AE360" s="11"/>
      <c r="AF360" s="5"/>
      <c r="AG360" s="53"/>
      <c r="AH360" s="53"/>
      <c r="AI360" s="53"/>
      <c r="AJ360" s="5"/>
      <c r="AK360" s="5"/>
      <c r="AL360" s="5"/>
      <c r="AO360" s="5"/>
      <c r="AR360" s="17"/>
    </row>
    <row r="361" spans="2:44" s="20" customFormat="1" ht="15">
      <c r="B361" s="5"/>
      <c r="C361" s="5"/>
      <c r="D361" s="5"/>
      <c r="F361" s="17"/>
      <c r="H361" s="5"/>
      <c r="I361" s="5"/>
      <c r="J361" s="5"/>
      <c r="K361" s="9"/>
      <c r="L361" s="10"/>
      <c r="M361" s="5"/>
      <c r="N361" s="12"/>
      <c r="O361" s="11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9"/>
      <c r="AE361" s="11"/>
      <c r="AF361" s="5"/>
      <c r="AG361" s="53"/>
      <c r="AH361" s="53"/>
      <c r="AI361" s="53"/>
      <c r="AJ361" s="5"/>
      <c r="AK361" s="5"/>
      <c r="AL361" s="5"/>
      <c r="AO361" s="5"/>
      <c r="AR361" s="17"/>
    </row>
    <row r="362" spans="2:44" s="20" customFormat="1" ht="15">
      <c r="B362" s="5"/>
      <c r="C362" s="5"/>
      <c r="D362" s="5"/>
      <c r="F362" s="17"/>
      <c r="H362" s="5"/>
      <c r="I362" s="5"/>
      <c r="J362" s="5"/>
      <c r="K362" s="9"/>
      <c r="L362" s="10"/>
      <c r="M362" s="5"/>
      <c r="N362" s="12"/>
      <c r="O362" s="11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9"/>
      <c r="AE362" s="11"/>
      <c r="AF362" s="5"/>
      <c r="AG362" s="53"/>
      <c r="AH362" s="53"/>
      <c r="AI362" s="53"/>
      <c r="AJ362" s="5"/>
      <c r="AK362" s="5"/>
      <c r="AL362" s="5"/>
      <c r="AO362" s="5"/>
      <c r="AR362" s="17"/>
    </row>
    <row r="363" spans="2:44" s="20" customFormat="1" ht="15">
      <c r="B363" s="5"/>
      <c r="C363" s="5"/>
      <c r="D363" s="5"/>
      <c r="F363" s="17"/>
      <c r="H363" s="5"/>
      <c r="I363" s="5"/>
      <c r="J363" s="5"/>
      <c r="K363" s="9"/>
      <c r="L363" s="10"/>
      <c r="M363" s="5"/>
      <c r="N363" s="12"/>
      <c r="O363" s="11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9"/>
      <c r="AE363" s="11"/>
      <c r="AF363" s="5"/>
      <c r="AG363" s="53"/>
      <c r="AH363" s="53"/>
      <c r="AI363" s="53"/>
      <c r="AJ363" s="5"/>
      <c r="AK363" s="5"/>
      <c r="AL363" s="5"/>
      <c r="AO363" s="5"/>
      <c r="AR363" s="17"/>
    </row>
    <row r="364" spans="2:44" s="20" customFormat="1" ht="15">
      <c r="B364" s="5"/>
      <c r="C364" s="5"/>
      <c r="D364" s="5"/>
      <c r="F364" s="17"/>
      <c r="H364" s="5"/>
      <c r="I364" s="5"/>
      <c r="J364" s="5"/>
      <c r="K364" s="9"/>
      <c r="L364" s="10"/>
      <c r="M364" s="5"/>
      <c r="N364" s="12"/>
      <c r="O364" s="11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9"/>
      <c r="AE364" s="11"/>
      <c r="AF364" s="5"/>
      <c r="AG364" s="53"/>
      <c r="AH364" s="53"/>
      <c r="AI364" s="53"/>
      <c r="AJ364" s="5"/>
      <c r="AK364" s="5"/>
      <c r="AL364" s="5"/>
      <c r="AO364" s="5"/>
      <c r="AR364" s="17"/>
    </row>
    <row r="365" spans="2:44" s="20" customFormat="1" ht="15">
      <c r="B365" s="5"/>
      <c r="C365" s="5"/>
      <c r="D365" s="5"/>
      <c r="F365" s="17"/>
      <c r="H365" s="5"/>
      <c r="I365" s="5"/>
      <c r="J365" s="5"/>
      <c r="K365" s="9"/>
      <c r="L365" s="10"/>
      <c r="M365" s="5"/>
      <c r="N365" s="12"/>
      <c r="O365" s="11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9"/>
      <c r="AE365" s="11"/>
      <c r="AF365" s="5"/>
      <c r="AG365" s="53"/>
      <c r="AH365" s="53"/>
      <c r="AI365" s="53"/>
      <c r="AJ365" s="5"/>
      <c r="AK365" s="5"/>
      <c r="AL365" s="5"/>
      <c r="AO365" s="5"/>
      <c r="AR365" s="17"/>
    </row>
    <row r="366" spans="2:44" s="20" customFormat="1" ht="15">
      <c r="B366" s="5"/>
      <c r="C366" s="5"/>
      <c r="D366" s="5"/>
      <c r="F366" s="17"/>
      <c r="H366" s="5"/>
      <c r="I366" s="5"/>
      <c r="J366" s="5"/>
      <c r="K366" s="9"/>
      <c r="L366" s="10"/>
      <c r="M366" s="5"/>
      <c r="N366" s="12"/>
      <c r="O366" s="11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9"/>
      <c r="AE366" s="11"/>
      <c r="AF366" s="5"/>
      <c r="AG366" s="53"/>
      <c r="AH366" s="53"/>
      <c r="AI366" s="53"/>
      <c r="AJ366" s="5"/>
      <c r="AK366" s="5"/>
      <c r="AL366" s="5"/>
      <c r="AO366" s="5"/>
      <c r="AR366" s="17"/>
    </row>
    <row r="367" spans="2:44" s="20" customFormat="1" ht="15">
      <c r="B367" s="5"/>
      <c r="C367" s="5"/>
      <c r="D367" s="5"/>
      <c r="F367" s="17"/>
      <c r="H367" s="5"/>
      <c r="I367" s="5"/>
      <c r="J367" s="5"/>
      <c r="K367" s="9"/>
      <c r="L367" s="10"/>
      <c r="M367" s="5"/>
      <c r="N367" s="12"/>
      <c r="O367" s="11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9"/>
      <c r="AE367" s="11"/>
      <c r="AF367" s="5"/>
      <c r="AG367" s="53"/>
      <c r="AH367" s="53"/>
      <c r="AI367" s="53"/>
      <c r="AJ367" s="5"/>
      <c r="AK367" s="5"/>
      <c r="AL367" s="5"/>
      <c r="AO367" s="5"/>
      <c r="AR367" s="17"/>
    </row>
    <row r="368" spans="2:44" s="20" customFormat="1" ht="15">
      <c r="B368" s="5"/>
      <c r="C368" s="5"/>
      <c r="D368" s="5"/>
      <c r="F368" s="17"/>
      <c r="H368" s="5"/>
      <c r="I368" s="5"/>
      <c r="J368" s="5"/>
      <c r="K368" s="9"/>
      <c r="L368" s="10"/>
      <c r="M368" s="5"/>
      <c r="N368" s="12"/>
      <c r="O368" s="11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9"/>
      <c r="AE368" s="11"/>
      <c r="AF368" s="5"/>
      <c r="AG368" s="53"/>
      <c r="AH368" s="53"/>
      <c r="AI368" s="53"/>
      <c r="AJ368" s="5"/>
      <c r="AK368" s="5"/>
      <c r="AL368" s="5"/>
      <c r="AO368" s="5"/>
      <c r="AR368" s="17"/>
    </row>
    <row r="369" spans="2:44" s="20" customFormat="1" ht="15">
      <c r="B369" s="5"/>
      <c r="C369" s="5"/>
      <c r="D369" s="5"/>
      <c r="F369" s="17"/>
      <c r="H369" s="5"/>
      <c r="I369" s="5"/>
      <c r="J369" s="5"/>
      <c r="K369" s="9"/>
      <c r="L369" s="10"/>
      <c r="M369" s="5"/>
      <c r="N369" s="12"/>
      <c r="O369" s="11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9"/>
      <c r="AE369" s="11"/>
      <c r="AF369" s="5"/>
      <c r="AG369" s="53"/>
      <c r="AH369" s="53"/>
      <c r="AI369" s="53"/>
      <c r="AJ369" s="5"/>
      <c r="AK369" s="5"/>
      <c r="AL369" s="5"/>
      <c r="AO369" s="5"/>
      <c r="AR369" s="17"/>
    </row>
    <row r="370" spans="2:44" s="20" customFormat="1" ht="15">
      <c r="B370" s="5"/>
      <c r="C370" s="5"/>
      <c r="D370" s="5"/>
      <c r="F370" s="17"/>
      <c r="H370" s="5"/>
      <c r="I370" s="5"/>
      <c r="J370" s="5"/>
      <c r="K370" s="9"/>
      <c r="L370" s="10"/>
      <c r="M370" s="5"/>
      <c r="N370" s="12"/>
      <c r="O370" s="11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9"/>
      <c r="AE370" s="11"/>
      <c r="AF370" s="5"/>
      <c r="AG370" s="53"/>
      <c r="AH370" s="53"/>
      <c r="AI370" s="53"/>
      <c r="AJ370" s="5"/>
      <c r="AK370" s="5"/>
      <c r="AL370" s="5"/>
      <c r="AO370" s="5"/>
      <c r="AR370" s="17"/>
    </row>
    <row r="371" spans="2:44" s="20" customFormat="1" ht="15">
      <c r="B371" s="5"/>
      <c r="C371" s="5"/>
      <c r="D371" s="5"/>
      <c r="F371" s="17"/>
      <c r="H371" s="5"/>
      <c r="I371" s="5"/>
      <c r="J371" s="5"/>
      <c r="K371" s="9"/>
      <c r="L371" s="10"/>
      <c r="M371" s="5"/>
      <c r="N371" s="12"/>
      <c r="O371" s="11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9"/>
      <c r="AE371" s="11"/>
      <c r="AF371" s="5"/>
      <c r="AG371" s="53"/>
      <c r="AH371" s="53"/>
      <c r="AI371" s="53"/>
      <c r="AJ371" s="5"/>
      <c r="AK371" s="5"/>
      <c r="AL371" s="5"/>
      <c r="AO371" s="5"/>
      <c r="AR371" s="17"/>
    </row>
    <row r="372" spans="2:44" s="20" customFormat="1" ht="15">
      <c r="B372" s="5"/>
      <c r="C372" s="5"/>
      <c r="D372" s="5"/>
      <c r="F372" s="17"/>
      <c r="H372" s="5"/>
      <c r="I372" s="5"/>
      <c r="J372" s="5"/>
      <c r="K372" s="9"/>
      <c r="L372" s="10"/>
      <c r="M372" s="5"/>
      <c r="N372" s="12"/>
      <c r="O372" s="11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9"/>
      <c r="AE372" s="11"/>
      <c r="AF372" s="5"/>
      <c r="AG372" s="53"/>
      <c r="AH372" s="53"/>
      <c r="AI372" s="53"/>
      <c r="AJ372" s="5"/>
      <c r="AK372" s="5"/>
      <c r="AL372" s="5"/>
      <c r="AO372" s="5"/>
      <c r="AR372" s="17"/>
    </row>
    <row r="373" spans="2:44" s="20" customFormat="1" ht="15">
      <c r="B373" s="5"/>
      <c r="C373" s="5"/>
      <c r="D373" s="5"/>
      <c r="F373" s="17"/>
      <c r="H373" s="5"/>
      <c r="I373" s="5"/>
      <c r="J373" s="5"/>
      <c r="K373" s="9"/>
      <c r="L373" s="10"/>
      <c r="M373" s="5"/>
      <c r="N373" s="12"/>
      <c r="O373" s="11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9"/>
      <c r="AE373" s="11"/>
      <c r="AF373" s="5"/>
      <c r="AG373" s="53"/>
      <c r="AH373" s="53"/>
      <c r="AI373" s="53"/>
      <c r="AJ373" s="5"/>
      <c r="AK373" s="5"/>
      <c r="AL373" s="5"/>
      <c r="AO373" s="5"/>
      <c r="AR373" s="17"/>
    </row>
    <row r="374" spans="2:44" s="20" customFormat="1" ht="15">
      <c r="B374" s="5"/>
      <c r="C374" s="5"/>
      <c r="D374" s="5"/>
      <c r="F374" s="17"/>
      <c r="H374" s="5"/>
      <c r="I374" s="5"/>
      <c r="J374" s="5"/>
      <c r="K374" s="9"/>
      <c r="L374" s="10"/>
      <c r="M374" s="5"/>
      <c r="N374" s="12"/>
      <c r="O374" s="11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9"/>
      <c r="AE374" s="11"/>
      <c r="AF374" s="5"/>
      <c r="AG374" s="53"/>
      <c r="AH374" s="53"/>
      <c r="AI374" s="53"/>
      <c r="AJ374" s="5"/>
      <c r="AK374" s="5"/>
      <c r="AL374" s="5"/>
      <c r="AO374" s="5"/>
      <c r="AR374" s="17"/>
    </row>
    <row r="375" spans="2:44" s="20" customFormat="1" ht="15">
      <c r="B375" s="5"/>
      <c r="C375" s="5"/>
      <c r="D375" s="5"/>
      <c r="F375" s="17"/>
      <c r="H375" s="5"/>
      <c r="I375" s="5"/>
      <c r="J375" s="5"/>
      <c r="K375" s="9"/>
      <c r="L375" s="10"/>
      <c r="M375" s="5"/>
      <c r="N375" s="12"/>
      <c r="O375" s="11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9"/>
      <c r="AE375" s="11"/>
      <c r="AF375" s="5"/>
      <c r="AG375" s="53"/>
      <c r="AH375" s="53"/>
      <c r="AI375" s="53"/>
      <c r="AJ375" s="5"/>
      <c r="AK375" s="5"/>
      <c r="AL375" s="5"/>
      <c r="AO375" s="5"/>
      <c r="AR375" s="17"/>
    </row>
    <row r="376" spans="2:44" s="20" customFormat="1" ht="15">
      <c r="B376" s="5"/>
      <c r="C376" s="5"/>
      <c r="D376" s="5"/>
      <c r="F376" s="17"/>
      <c r="H376" s="5"/>
      <c r="I376" s="5"/>
      <c r="J376" s="5"/>
      <c r="K376" s="9"/>
      <c r="L376" s="10"/>
      <c r="M376" s="5"/>
      <c r="N376" s="12"/>
      <c r="O376" s="11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9"/>
      <c r="AE376" s="11"/>
      <c r="AF376" s="5"/>
      <c r="AG376" s="53"/>
      <c r="AH376" s="53"/>
      <c r="AI376" s="53"/>
      <c r="AJ376" s="5"/>
      <c r="AK376" s="5"/>
      <c r="AL376" s="5"/>
      <c r="AO376" s="5"/>
      <c r="AR376" s="17"/>
    </row>
    <row r="377" spans="2:44" s="20" customFormat="1" ht="15">
      <c r="B377" s="5"/>
      <c r="C377" s="5"/>
      <c r="D377" s="5"/>
      <c r="F377" s="17"/>
      <c r="H377" s="5"/>
      <c r="I377" s="5"/>
      <c r="J377" s="5"/>
      <c r="K377" s="9"/>
      <c r="L377" s="10"/>
      <c r="M377" s="5"/>
      <c r="N377" s="12"/>
      <c r="O377" s="11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9"/>
      <c r="AE377" s="11"/>
      <c r="AF377" s="5"/>
      <c r="AG377" s="53"/>
      <c r="AH377" s="53"/>
      <c r="AI377" s="53"/>
      <c r="AJ377" s="5"/>
      <c r="AK377" s="5"/>
      <c r="AL377" s="5"/>
      <c r="AO377" s="5"/>
      <c r="AR377" s="17"/>
    </row>
    <row r="378" spans="2:44" s="20" customFormat="1" ht="15">
      <c r="B378" s="5"/>
      <c r="C378" s="5"/>
      <c r="D378" s="5"/>
      <c r="F378" s="17"/>
      <c r="H378" s="5"/>
      <c r="I378" s="5"/>
      <c r="J378" s="5"/>
      <c r="K378" s="9"/>
      <c r="L378" s="10"/>
      <c r="M378" s="5"/>
      <c r="N378" s="12"/>
      <c r="O378" s="11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9"/>
      <c r="AE378" s="11"/>
      <c r="AF378" s="5"/>
      <c r="AG378" s="53"/>
      <c r="AH378" s="53"/>
      <c r="AI378" s="53"/>
      <c r="AJ378" s="5"/>
      <c r="AK378" s="5"/>
      <c r="AL378" s="5"/>
      <c r="AO378" s="5"/>
      <c r="AR378" s="17"/>
    </row>
    <row r="379" spans="2:44" s="20" customFormat="1" ht="15">
      <c r="B379" s="5"/>
      <c r="C379" s="5"/>
      <c r="D379" s="5"/>
      <c r="F379" s="17"/>
      <c r="H379" s="5"/>
      <c r="I379" s="5"/>
      <c r="J379" s="5"/>
      <c r="K379" s="9"/>
      <c r="L379" s="10"/>
      <c r="M379" s="5"/>
      <c r="N379" s="12"/>
      <c r="O379" s="11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9"/>
      <c r="AE379" s="11"/>
      <c r="AF379" s="5"/>
      <c r="AG379" s="53"/>
      <c r="AH379" s="53"/>
      <c r="AI379" s="53"/>
      <c r="AJ379" s="5"/>
      <c r="AK379" s="5"/>
      <c r="AL379" s="5"/>
      <c r="AO379" s="5"/>
      <c r="AR379" s="17"/>
    </row>
    <row r="380" spans="2:44" s="20" customFormat="1" ht="15">
      <c r="B380" s="5"/>
      <c r="C380" s="5"/>
      <c r="D380" s="5"/>
      <c r="F380" s="17"/>
      <c r="H380" s="5"/>
      <c r="I380" s="5"/>
      <c r="J380" s="5"/>
      <c r="K380" s="9"/>
      <c r="L380" s="10"/>
      <c r="M380" s="5"/>
      <c r="N380" s="12"/>
      <c r="O380" s="11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9"/>
      <c r="AE380" s="11"/>
      <c r="AF380" s="5"/>
      <c r="AG380" s="53"/>
      <c r="AH380" s="53"/>
      <c r="AI380" s="53"/>
      <c r="AJ380" s="5"/>
      <c r="AK380" s="5"/>
      <c r="AL380" s="5"/>
      <c r="AO380" s="5"/>
      <c r="AR380" s="17"/>
    </row>
    <row r="381" spans="2:44" s="20" customFormat="1" ht="15">
      <c r="B381" s="5"/>
      <c r="C381" s="5"/>
      <c r="D381" s="5"/>
      <c r="F381" s="17"/>
      <c r="H381" s="5"/>
      <c r="I381" s="5"/>
      <c r="J381" s="5"/>
      <c r="K381" s="9"/>
      <c r="L381" s="10"/>
      <c r="M381" s="5"/>
      <c r="N381" s="12"/>
      <c r="O381" s="11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9"/>
      <c r="AE381" s="11"/>
      <c r="AF381" s="5"/>
      <c r="AG381" s="53"/>
      <c r="AH381" s="53"/>
      <c r="AI381" s="53"/>
      <c r="AJ381" s="5"/>
      <c r="AK381" s="5"/>
      <c r="AL381" s="5"/>
      <c r="AO381" s="5"/>
      <c r="AR381" s="17"/>
    </row>
    <row r="382" spans="2:44" s="20" customFormat="1" ht="15">
      <c r="B382" s="5"/>
      <c r="C382" s="5"/>
      <c r="D382" s="5"/>
      <c r="F382" s="17"/>
      <c r="H382" s="5"/>
      <c r="I382" s="5"/>
      <c r="J382" s="5"/>
      <c r="K382" s="9"/>
      <c r="L382" s="10"/>
      <c r="M382" s="5"/>
      <c r="N382" s="12"/>
      <c r="O382" s="11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9"/>
      <c r="AE382" s="11"/>
      <c r="AF382" s="5"/>
      <c r="AG382" s="53"/>
      <c r="AH382" s="53"/>
      <c r="AI382" s="53"/>
      <c r="AJ382" s="5"/>
      <c r="AK382" s="5"/>
      <c r="AL382" s="5"/>
      <c r="AO382" s="5"/>
      <c r="AR382" s="17"/>
    </row>
    <row r="383" spans="2:44" s="20" customFormat="1" ht="15">
      <c r="B383" s="5"/>
      <c r="C383" s="5"/>
      <c r="D383" s="5"/>
      <c r="F383" s="17"/>
      <c r="H383" s="5"/>
      <c r="I383" s="5"/>
      <c r="J383" s="5"/>
      <c r="K383" s="9"/>
      <c r="L383" s="10"/>
      <c r="M383" s="5"/>
      <c r="N383" s="12"/>
      <c r="O383" s="11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9"/>
      <c r="AE383" s="11"/>
      <c r="AF383" s="5"/>
      <c r="AG383" s="53"/>
      <c r="AH383" s="53"/>
      <c r="AI383" s="53"/>
      <c r="AJ383" s="5"/>
      <c r="AK383" s="5"/>
      <c r="AL383" s="5"/>
      <c r="AO383" s="5"/>
      <c r="AR383" s="17"/>
    </row>
    <row r="384" spans="2:44" s="20" customFormat="1" ht="15">
      <c r="B384" s="5"/>
      <c r="C384" s="5"/>
      <c r="D384" s="5"/>
      <c r="F384" s="17"/>
      <c r="H384" s="5"/>
      <c r="I384" s="5"/>
      <c r="J384" s="5"/>
      <c r="K384" s="9"/>
      <c r="L384" s="10"/>
      <c r="M384" s="5"/>
      <c r="N384" s="12"/>
      <c r="O384" s="11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9"/>
      <c r="AE384" s="11"/>
      <c r="AF384" s="5"/>
      <c r="AG384" s="53"/>
      <c r="AH384" s="53"/>
      <c r="AI384" s="53"/>
      <c r="AJ384" s="5"/>
      <c r="AK384" s="5"/>
      <c r="AL384" s="5"/>
      <c r="AO384" s="5"/>
      <c r="AR384" s="17"/>
    </row>
    <row r="385" spans="2:44" s="20" customFormat="1" ht="15">
      <c r="B385" s="5"/>
      <c r="C385" s="5"/>
      <c r="D385" s="5"/>
      <c r="F385" s="17"/>
      <c r="H385" s="5"/>
      <c r="I385" s="5"/>
      <c r="J385" s="5"/>
      <c r="K385" s="9"/>
      <c r="L385" s="10"/>
      <c r="M385" s="5"/>
      <c r="N385" s="12"/>
      <c r="O385" s="11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9"/>
      <c r="AE385" s="11"/>
      <c r="AF385" s="5"/>
      <c r="AG385" s="53"/>
      <c r="AH385" s="53"/>
      <c r="AI385" s="53"/>
      <c r="AJ385" s="5"/>
      <c r="AK385" s="5"/>
      <c r="AL385" s="5"/>
      <c r="AO385" s="5"/>
      <c r="AR385" s="17"/>
    </row>
    <row r="386" spans="2:44" s="20" customFormat="1" ht="15">
      <c r="B386" s="5"/>
      <c r="C386" s="5"/>
      <c r="D386" s="5"/>
      <c r="F386" s="17"/>
      <c r="H386" s="5"/>
      <c r="I386" s="5"/>
      <c r="J386" s="5"/>
      <c r="K386" s="9"/>
      <c r="L386" s="10"/>
      <c r="M386" s="5"/>
      <c r="N386" s="12"/>
      <c r="O386" s="11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9"/>
      <c r="AE386" s="11"/>
      <c r="AF386" s="5"/>
      <c r="AG386" s="53"/>
      <c r="AH386" s="53"/>
      <c r="AI386" s="53"/>
      <c r="AJ386" s="5"/>
      <c r="AK386" s="5"/>
      <c r="AL386" s="5"/>
      <c r="AO386" s="5"/>
      <c r="AR386" s="17"/>
    </row>
    <row r="387" spans="2:44" s="20" customFormat="1" ht="15">
      <c r="B387" s="5"/>
      <c r="C387" s="5"/>
      <c r="D387" s="5"/>
      <c r="F387" s="17"/>
      <c r="H387" s="5"/>
      <c r="I387" s="5"/>
      <c r="J387" s="5"/>
      <c r="K387" s="9"/>
      <c r="L387" s="10"/>
      <c r="M387" s="5"/>
      <c r="N387" s="12"/>
      <c r="O387" s="11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9"/>
      <c r="AE387" s="11"/>
      <c r="AF387" s="5"/>
      <c r="AG387" s="53"/>
      <c r="AH387" s="53"/>
      <c r="AI387" s="53"/>
      <c r="AJ387" s="5"/>
      <c r="AK387" s="5"/>
      <c r="AL387" s="5"/>
      <c r="AO387" s="5"/>
      <c r="AR387" s="17"/>
    </row>
    <row r="388" spans="2:44" s="20" customFormat="1" ht="15">
      <c r="B388" s="5"/>
      <c r="C388" s="5"/>
      <c r="D388" s="5"/>
      <c r="F388" s="17"/>
      <c r="H388" s="5"/>
      <c r="I388" s="5"/>
      <c r="J388" s="5"/>
      <c r="K388" s="9"/>
      <c r="L388" s="10"/>
      <c r="M388" s="5"/>
      <c r="N388" s="12"/>
      <c r="O388" s="11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9"/>
      <c r="AE388" s="11"/>
      <c r="AF388" s="5"/>
      <c r="AG388" s="53"/>
      <c r="AH388" s="53"/>
      <c r="AI388" s="53"/>
      <c r="AJ388" s="5"/>
      <c r="AK388" s="5"/>
      <c r="AL388" s="5"/>
      <c r="AO388" s="5"/>
      <c r="AR388" s="17"/>
    </row>
    <row r="389" spans="2:44" s="20" customFormat="1" ht="15">
      <c r="B389" s="5"/>
      <c r="C389" s="5"/>
      <c r="D389" s="5"/>
      <c r="F389" s="17"/>
      <c r="H389" s="5"/>
      <c r="I389" s="5"/>
      <c r="J389" s="5"/>
      <c r="K389" s="9"/>
      <c r="L389" s="10"/>
      <c r="M389" s="5"/>
      <c r="N389" s="12"/>
      <c r="O389" s="11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9"/>
      <c r="AE389" s="11"/>
      <c r="AF389" s="5"/>
      <c r="AG389" s="53"/>
      <c r="AH389" s="53"/>
      <c r="AI389" s="53"/>
      <c r="AJ389" s="5"/>
      <c r="AK389" s="5"/>
      <c r="AL389" s="5"/>
      <c r="AO389" s="5"/>
      <c r="AR389" s="17"/>
    </row>
    <row r="390" spans="2:44" s="20" customFormat="1" ht="15">
      <c r="B390" s="5"/>
      <c r="C390" s="5"/>
      <c r="D390" s="5"/>
      <c r="F390" s="17"/>
      <c r="H390" s="5"/>
      <c r="I390" s="5"/>
      <c r="J390" s="5"/>
      <c r="K390" s="9"/>
      <c r="L390" s="10"/>
      <c r="M390" s="5"/>
      <c r="N390" s="12"/>
      <c r="O390" s="11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9"/>
      <c r="AE390" s="11"/>
      <c r="AF390" s="5"/>
      <c r="AG390" s="53"/>
      <c r="AH390" s="53"/>
      <c r="AI390" s="53"/>
      <c r="AJ390" s="5"/>
      <c r="AK390" s="5"/>
      <c r="AL390" s="5"/>
      <c r="AO390" s="5"/>
      <c r="AR390" s="17"/>
    </row>
    <row r="391" spans="2:44" s="20" customFormat="1" ht="15">
      <c r="B391" s="5"/>
      <c r="C391" s="5"/>
      <c r="D391" s="5"/>
      <c r="F391" s="17"/>
      <c r="H391" s="5"/>
      <c r="I391" s="5"/>
      <c r="J391" s="5"/>
      <c r="K391" s="9"/>
      <c r="L391" s="10"/>
      <c r="M391" s="5"/>
      <c r="N391" s="12"/>
      <c r="O391" s="11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9"/>
      <c r="AE391" s="11"/>
      <c r="AF391" s="5"/>
      <c r="AG391" s="53"/>
      <c r="AH391" s="53"/>
      <c r="AI391" s="53"/>
      <c r="AJ391" s="5"/>
      <c r="AK391" s="5"/>
      <c r="AL391" s="5"/>
      <c r="AO391" s="5"/>
      <c r="AR391" s="17"/>
    </row>
    <row r="392" spans="2:44" s="20" customFormat="1" ht="15">
      <c r="B392" s="5"/>
      <c r="C392" s="5"/>
      <c r="D392" s="5"/>
      <c r="F392" s="17"/>
      <c r="H392" s="5"/>
      <c r="I392" s="5"/>
      <c r="J392" s="5"/>
      <c r="K392" s="9"/>
      <c r="L392" s="10"/>
      <c r="M392" s="5"/>
      <c r="N392" s="12"/>
      <c r="O392" s="11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9"/>
      <c r="AE392" s="11"/>
      <c r="AF392" s="5"/>
      <c r="AG392" s="53"/>
      <c r="AH392" s="53"/>
      <c r="AI392" s="53"/>
      <c r="AJ392" s="5"/>
      <c r="AK392" s="5"/>
      <c r="AL392" s="5"/>
      <c r="AO392" s="5"/>
      <c r="AR392" s="17"/>
    </row>
    <row r="393" spans="2:44" s="20" customFormat="1" ht="15">
      <c r="B393" s="5"/>
      <c r="C393" s="5"/>
      <c r="D393" s="5"/>
      <c r="F393" s="17"/>
      <c r="H393" s="5"/>
      <c r="I393" s="5"/>
      <c r="J393" s="5"/>
      <c r="K393" s="9"/>
      <c r="L393" s="10"/>
      <c r="M393" s="5"/>
      <c r="N393" s="12"/>
      <c r="O393" s="11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9"/>
      <c r="AE393" s="11"/>
      <c r="AF393" s="5"/>
      <c r="AG393" s="53"/>
      <c r="AH393" s="53"/>
      <c r="AI393" s="53"/>
      <c r="AJ393" s="5"/>
      <c r="AK393" s="5"/>
      <c r="AL393" s="5"/>
      <c r="AO393" s="5"/>
      <c r="AR393" s="17"/>
    </row>
    <row r="394" spans="2:44" s="20" customFormat="1" ht="15">
      <c r="B394" s="5"/>
      <c r="C394" s="5"/>
      <c r="D394" s="5"/>
      <c r="F394" s="17"/>
      <c r="H394" s="5"/>
      <c r="I394" s="5"/>
      <c r="J394" s="5"/>
      <c r="K394" s="9"/>
      <c r="L394" s="10"/>
      <c r="M394" s="5"/>
      <c r="N394" s="12"/>
      <c r="O394" s="11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9"/>
      <c r="AE394" s="11"/>
      <c r="AF394" s="5"/>
      <c r="AG394" s="53"/>
      <c r="AH394" s="53"/>
      <c r="AI394" s="53"/>
      <c r="AJ394" s="5"/>
      <c r="AK394" s="5"/>
      <c r="AL394" s="5"/>
      <c r="AO394" s="5"/>
      <c r="AR394" s="17"/>
    </row>
    <row r="395" spans="2:44" s="20" customFormat="1" ht="15">
      <c r="B395" s="5"/>
      <c r="C395" s="5"/>
      <c r="D395" s="5"/>
      <c r="F395" s="17"/>
      <c r="H395" s="5"/>
      <c r="I395" s="5"/>
      <c r="J395" s="5"/>
      <c r="K395" s="9"/>
      <c r="L395" s="10"/>
      <c r="M395" s="5"/>
      <c r="N395" s="12"/>
      <c r="O395" s="11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9"/>
      <c r="AE395" s="11"/>
      <c r="AF395" s="5"/>
      <c r="AG395" s="53"/>
      <c r="AH395" s="53"/>
      <c r="AI395" s="53"/>
      <c r="AJ395" s="5"/>
      <c r="AK395" s="5"/>
      <c r="AL395" s="5"/>
      <c r="AO395" s="5"/>
      <c r="AR395" s="17"/>
    </row>
    <row r="396" spans="2:44" s="20" customFormat="1" ht="15">
      <c r="B396" s="5"/>
      <c r="C396" s="5"/>
      <c r="D396" s="5"/>
      <c r="F396" s="17"/>
      <c r="H396" s="5"/>
      <c r="I396" s="5"/>
      <c r="J396" s="5"/>
      <c r="K396" s="9"/>
      <c r="L396" s="10"/>
      <c r="M396" s="5"/>
      <c r="N396" s="12"/>
      <c r="O396" s="11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9"/>
      <c r="AE396" s="11"/>
      <c r="AF396" s="5"/>
      <c r="AG396" s="53"/>
      <c r="AH396" s="53"/>
      <c r="AI396" s="53"/>
      <c r="AJ396" s="5"/>
      <c r="AK396" s="5"/>
      <c r="AL396" s="5"/>
      <c r="AO396" s="5"/>
      <c r="AR396" s="17"/>
    </row>
    <row r="397" spans="2:44" s="20" customFormat="1" ht="15">
      <c r="B397" s="5"/>
      <c r="C397" s="5"/>
      <c r="D397" s="5"/>
      <c r="F397" s="17"/>
      <c r="H397" s="5"/>
      <c r="I397" s="5"/>
      <c r="J397" s="5"/>
      <c r="K397" s="9"/>
      <c r="L397" s="10"/>
      <c r="M397" s="5"/>
      <c r="N397" s="12"/>
      <c r="O397" s="11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9"/>
      <c r="AE397" s="11"/>
      <c r="AF397" s="5"/>
      <c r="AG397" s="53"/>
      <c r="AH397" s="53"/>
      <c r="AI397" s="53"/>
      <c r="AJ397" s="5"/>
      <c r="AK397" s="5"/>
      <c r="AL397" s="5"/>
      <c r="AO397" s="5"/>
      <c r="AR397" s="17"/>
    </row>
    <row r="398" spans="2:44" s="20" customFormat="1" ht="15">
      <c r="B398" s="5"/>
      <c r="C398" s="5"/>
      <c r="D398" s="5"/>
      <c r="F398" s="17"/>
      <c r="H398" s="5"/>
      <c r="I398" s="5"/>
      <c r="J398" s="5"/>
      <c r="K398" s="9"/>
      <c r="L398" s="10"/>
      <c r="M398" s="5"/>
      <c r="N398" s="12"/>
      <c r="O398" s="11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9"/>
      <c r="AE398" s="11"/>
      <c r="AF398" s="5"/>
      <c r="AG398" s="53"/>
      <c r="AH398" s="53"/>
      <c r="AI398" s="53"/>
      <c r="AJ398" s="5"/>
      <c r="AK398" s="5"/>
      <c r="AL398" s="5"/>
      <c r="AO398" s="5"/>
      <c r="AR398" s="17"/>
    </row>
    <row r="399" spans="2:44" s="20" customFormat="1" ht="15">
      <c r="B399" s="5"/>
      <c r="C399" s="5"/>
      <c r="D399" s="5"/>
      <c r="F399" s="17"/>
      <c r="H399" s="5"/>
      <c r="I399" s="5"/>
      <c r="J399" s="5"/>
      <c r="K399" s="9"/>
      <c r="L399" s="10"/>
      <c r="M399" s="5"/>
      <c r="N399" s="12"/>
      <c r="O399" s="11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9"/>
      <c r="AE399" s="11"/>
      <c r="AF399" s="5"/>
      <c r="AG399" s="53"/>
      <c r="AH399" s="53"/>
      <c r="AI399" s="53"/>
      <c r="AJ399" s="5"/>
      <c r="AK399" s="5"/>
      <c r="AL399" s="5"/>
      <c r="AO399" s="5"/>
      <c r="AR399" s="17"/>
    </row>
    <row r="400" spans="2:44" s="20" customFormat="1" ht="15">
      <c r="B400" s="5"/>
      <c r="C400" s="5"/>
      <c r="D400" s="5"/>
      <c r="F400" s="17"/>
      <c r="H400" s="5"/>
      <c r="I400" s="5"/>
      <c r="J400" s="5"/>
      <c r="K400" s="9"/>
      <c r="L400" s="10"/>
      <c r="M400" s="5"/>
      <c r="N400" s="12"/>
      <c r="O400" s="11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9"/>
      <c r="AE400" s="11"/>
      <c r="AF400" s="5"/>
      <c r="AG400" s="53"/>
      <c r="AH400" s="53"/>
      <c r="AI400" s="53"/>
      <c r="AJ400" s="5"/>
      <c r="AK400" s="5"/>
      <c r="AL400" s="5"/>
      <c r="AO400" s="5"/>
      <c r="AR400" s="17"/>
    </row>
    <row r="401" spans="2:44" s="20" customFormat="1" ht="15">
      <c r="B401" s="5"/>
      <c r="C401" s="5"/>
      <c r="D401" s="5"/>
      <c r="F401" s="17"/>
      <c r="H401" s="5"/>
      <c r="I401" s="5"/>
      <c r="J401" s="5"/>
      <c r="K401" s="9"/>
      <c r="L401" s="10"/>
      <c r="M401" s="5"/>
      <c r="N401" s="12"/>
      <c r="O401" s="11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9"/>
      <c r="AE401" s="11"/>
      <c r="AF401" s="5"/>
      <c r="AG401" s="53"/>
      <c r="AH401" s="53"/>
      <c r="AI401" s="53"/>
      <c r="AJ401" s="5"/>
      <c r="AK401" s="5"/>
      <c r="AL401" s="5"/>
      <c r="AO401" s="5"/>
      <c r="AR401" s="17"/>
    </row>
    <row r="402" spans="2:44" s="20" customFormat="1" ht="15">
      <c r="B402" s="5"/>
      <c r="C402" s="5"/>
      <c r="D402" s="5"/>
      <c r="F402" s="17"/>
      <c r="H402" s="5"/>
      <c r="I402" s="5"/>
      <c r="J402" s="5"/>
      <c r="K402" s="9"/>
      <c r="L402" s="10"/>
      <c r="M402" s="5"/>
      <c r="N402" s="12"/>
      <c r="O402" s="11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9"/>
      <c r="AE402" s="11"/>
      <c r="AF402" s="5"/>
      <c r="AG402" s="53"/>
      <c r="AH402" s="53"/>
      <c r="AI402" s="53"/>
      <c r="AJ402" s="5"/>
      <c r="AK402" s="5"/>
      <c r="AL402" s="5"/>
      <c r="AO402" s="5"/>
      <c r="AR402" s="17"/>
    </row>
    <row r="403" spans="2:44" s="20" customFormat="1" ht="15">
      <c r="B403" s="5"/>
      <c r="C403" s="5"/>
      <c r="D403" s="5"/>
      <c r="F403" s="17"/>
      <c r="H403" s="5"/>
      <c r="I403" s="5"/>
      <c r="J403" s="5"/>
      <c r="K403" s="9"/>
      <c r="L403" s="10"/>
      <c r="M403" s="5"/>
      <c r="N403" s="12"/>
      <c r="O403" s="11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9"/>
      <c r="AE403" s="11"/>
      <c r="AF403" s="5"/>
      <c r="AG403" s="53"/>
      <c r="AH403" s="53"/>
      <c r="AI403" s="53"/>
      <c r="AJ403" s="5"/>
      <c r="AK403" s="5"/>
      <c r="AL403" s="5"/>
      <c r="AO403" s="5"/>
      <c r="AR403" s="17"/>
    </row>
    <row r="404" spans="2:44" s="20" customFormat="1" ht="15">
      <c r="B404" s="5"/>
      <c r="C404" s="5"/>
      <c r="D404" s="5"/>
      <c r="F404" s="17"/>
      <c r="H404" s="5"/>
      <c r="I404" s="5"/>
      <c r="J404" s="5"/>
      <c r="K404" s="9"/>
      <c r="L404" s="10"/>
      <c r="M404" s="5"/>
      <c r="N404" s="12"/>
      <c r="O404" s="11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9"/>
      <c r="AE404" s="11"/>
      <c r="AF404" s="5"/>
      <c r="AG404" s="53"/>
      <c r="AH404" s="53"/>
      <c r="AI404" s="53"/>
      <c r="AJ404" s="5"/>
      <c r="AK404" s="5"/>
      <c r="AL404" s="5"/>
      <c r="AO404" s="5"/>
      <c r="AR404" s="17"/>
    </row>
    <row r="405" spans="2:44" s="20" customFormat="1" ht="15">
      <c r="B405" s="5"/>
      <c r="C405" s="5"/>
      <c r="D405" s="5"/>
      <c r="F405" s="17"/>
      <c r="H405" s="5"/>
      <c r="I405" s="5"/>
      <c r="J405" s="5"/>
      <c r="K405" s="9"/>
      <c r="L405" s="10"/>
      <c r="M405" s="5"/>
      <c r="N405" s="12"/>
      <c r="O405" s="11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9"/>
      <c r="AE405" s="11"/>
      <c r="AF405" s="5"/>
      <c r="AG405" s="53"/>
      <c r="AH405" s="53"/>
      <c r="AI405" s="53"/>
      <c r="AJ405" s="5"/>
      <c r="AK405" s="5"/>
      <c r="AL405" s="5"/>
      <c r="AO405" s="5"/>
      <c r="AR405" s="17"/>
    </row>
    <row r="406" spans="2:44" s="20" customFormat="1" ht="15">
      <c r="B406" s="5"/>
      <c r="C406" s="5"/>
      <c r="D406" s="5"/>
      <c r="F406" s="17"/>
      <c r="H406" s="5"/>
      <c r="I406" s="5"/>
      <c r="J406" s="5"/>
      <c r="K406" s="9"/>
      <c r="L406" s="10"/>
      <c r="M406" s="5"/>
      <c r="N406" s="12"/>
      <c r="O406" s="11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9"/>
      <c r="AE406" s="11"/>
      <c r="AF406" s="5"/>
      <c r="AG406" s="53"/>
      <c r="AH406" s="53"/>
      <c r="AI406" s="53"/>
      <c r="AJ406" s="5"/>
      <c r="AK406" s="5"/>
      <c r="AL406" s="5"/>
      <c r="AO406" s="5"/>
      <c r="AR406" s="17"/>
    </row>
    <row r="407" spans="2:44" s="20" customFormat="1" ht="15">
      <c r="B407" s="5"/>
      <c r="C407" s="5"/>
      <c r="D407" s="5"/>
      <c r="F407" s="17"/>
      <c r="H407" s="5"/>
      <c r="I407" s="5"/>
      <c r="J407" s="5"/>
      <c r="K407" s="9"/>
      <c r="L407" s="10"/>
      <c r="M407" s="5"/>
      <c r="N407" s="12"/>
      <c r="O407" s="11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9"/>
      <c r="AE407" s="11"/>
      <c r="AF407" s="5"/>
      <c r="AG407" s="53"/>
      <c r="AH407" s="53"/>
      <c r="AI407" s="53"/>
      <c r="AJ407" s="5"/>
      <c r="AK407" s="5"/>
      <c r="AL407" s="5"/>
      <c r="AO407" s="5"/>
      <c r="AR407" s="17"/>
    </row>
    <row r="408" spans="2:44" s="20" customFormat="1" ht="15">
      <c r="B408" s="5"/>
      <c r="C408" s="5"/>
      <c r="D408" s="5"/>
      <c r="F408" s="17"/>
      <c r="H408" s="5"/>
      <c r="I408" s="5"/>
      <c r="J408" s="5"/>
      <c r="K408" s="9"/>
      <c r="L408" s="10"/>
      <c r="M408" s="5"/>
      <c r="N408" s="12"/>
      <c r="O408" s="11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9"/>
      <c r="AE408" s="11"/>
      <c r="AF408" s="5"/>
      <c r="AG408" s="53"/>
      <c r="AH408" s="53"/>
      <c r="AI408" s="53"/>
      <c r="AJ408" s="5"/>
      <c r="AK408" s="5"/>
      <c r="AL408" s="5"/>
      <c r="AO408" s="5"/>
      <c r="AR408" s="17"/>
    </row>
    <row r="409" spans="2:44" s="20" customFormat="1" ht="15">
      <c r="B409" s="5"/>
      <c r="C409" s="5"/>
      <c r="D409" s="5"/>
      <c r="F409" s="17"/>
      <c r="H409" s="5"/>
      <c r="I409" s="5"/>
      <c r="J409" s="5"/>
      <c r="K409" s="9"/>
      <c r="L409" s="10"/>
      <c r="M409" s="5"/>
      <c r="N409" s="12"/>
      <c r="O409" s="11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9"/>
      <c r="AE409" s="11"/>
      <c r="AF409" s="5"/>
      <c r="AG409" s="53"/>
      <c r="AH409" s="53"/>
      <c r="AI409" s="53"/>
      <c r="AJ409" s="5"/>
      <c r="AK409" s="5"/>
      <c r="AL409" s="5"/>
      <c r="AO409" s="5"/>
      <c r="AR409" s="17"/>
    </row>
    <row r="410" spans="2:44" s="20" customFormat="1" ht="15">
      <c r="B410" s="5"/>
      <c r="C410" s="5"/>
      <c r="D410" s="5"/>
      <c r="F410" s="17"/>
      <c r="H410" s="5"/>
      <c r="I410" s="5"/>
      <c r="J410" s="5"/>
      <c r="K410" s="9"/>
      <c r="L410" s="10"/>
      <c r="M410" s="5"/>
      <c r="N410" s="12"/>
      <c r="O410" s="11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9"/>
      <c r="AE410" s="11"/>
      <c r="AF410" s="5"/>
      <c r="AG410" s="53"/>
      <c r="AH410" s="53"/>
      <c r="AI410" s="53"/>
      <c r="AJ410" s="5"/>
      <c r="AK410" s="5"/>
      <c r="AL410" s="5"/>
      <c r="AO410" s="5"/>
      <c r="AR410" s="17"/>
    </row>
    <row r="411" spans="2:44" s="20" customFormat="1" ht="15">
      <c r="B411" s="5"/>
      <c r="C411" s="5"/>
      <c r="D411" s="5"/>
      <c r="F411" s="17"/>
      <c r="H411" s="5"/>
      <c r="I411" s="5"/>
      <c r="J411" s="5"/>
      <c r="K411" s="9"/>
      <c r="L411" s="10"/>
      <c r="M411" s="5"/>
      <c r="N411" s="12"/>
      <c r="O411" s="11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9"/>
      <c r="AE411" s="11"/>
      <c r="AF411" s="5"/>
      <c r="AG411" s="53"/>
      <c r="AH411" s="53"/>
      <c r="AI411" s="53"/>
      <c r="AJ411" s="5"/>
      <c r="AK411" s="5"/>
      <c r="AL411" s="5"/>
      <c r="AO411" s="5"/>
      <c r="AR411" s="17"/>
    </row>
    <row r="412" spans="2:44" s="20" customFormat="1" ht="15">
      <c r="B412" s="5"/>
      <c r="C412" s="5"/>
      <c r="D412" s="5"/>
      <c r="F412" s="17"/>
      <c r="H412" s="5"/>
      <c r="I412" s="5"/>
      <c r="J412" s="5"/>
      <c r="K412" s="9"/>
      <c r="L412" s="10"/>
      <c r="M412" s="5"/>
      <c r="N412" s="12"/>
      <c r="O412" s="11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9"/>
      <c r="AE412" s="11"/>
      <c r="AF412" s="5"/>
      <c r="AG412" s="53"/>
      <c r="AH412" s="53"/>
      <c r="AI412" s="53"/>
      <c r="AJ412" s="5"/>
      <c r="AK412" s="5"/>
      <c r="AL412" s="5"/>
      <c r="AO412" s="5"/>
      <c r="AR412" s="17"/>
    </row>
    <row r="413" spans="2:44" s="20" customFormat="1" ht="15">
      <c r="B413" s="5"/>
      <c r="C413" s="5"/>
      <c r="D413" s="5"/>
      <c r="F413" s="17"/>
      <c r="H413" s="5"/>
      <c r="I413" s="5"/>
      <c r="J413" s="5"/>
      <c r="K413" s="9"/>
      <c r="L413" s="10"/>
      <c r="M413" s="5"/>
      <c r="N413" s="12"/>
      <c r="O413" s="11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9"/>
      <c r="AE413" s="11"/>
      <c r="AF413" s="5"/>
      <c r="AG413" s="53"/>
      <c r="AH413" s="53"/>
      <c r="AI413" s="53"/>
      <c r="AJ413" s="5"/>
      <c r="AK413" s="5"/>
      <c r="AL413" s="5"/>
      <c r="AO413" s="5"/>
      <c r="AR413" s="17"/>
    </row>
    <row r="414" spans="2:44" s="20" customFormat="1" ht="15">
      <c r="B414" s="5"/>
      <c r="C414" s="5"/>
      <c r="D414" s="5"/>
      <c r="F414" s="17"/>
      <c r="H414" s="5"/>
      <c r="I414" s="5"/>
      <c r="J414" s="5"/>
      <c r="K414" s="9"/>
      <c r="L414" s="10"/>
      <c r="M414" s="5"/>
      <c r="N414" s="12"/>
      <c r="O414" s="11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9"/>
      <c r="AE414" s="11"/>
      <c r="AF414" s="5"/>
      <c r="AG414" s="53"/>
      <c r="AH414" s="53"/>
      <c r="AI414" s="53"/>
      <c r="AJ414" s="5"/>
      <c r="AK414" s="5"/>
      <c r="AL414" s="5"/>
      <c r="AO414" s="5"/>
      <c r="AR414" s="17"/>
    </row>
    <row r="415" spans="2:44" s="20" customFormat="1" ht="15">
      <c r="B415" s="5"/>
      <c r="C415" s="5"/>
      <c r="D415" s="5"/>
      <c r="F415" s="17"/>
      <c r="H415" s="5"/>
      <c r="I415" s="5"/>
      <c r="J415" s="5"/>
      <c r="K415" s="9"/>
      <c r="L415" s="10"/>
      <c r="M415" s="5"/>
      <c r="N415" s="12"/>
      <c r="O415" s="11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9"/>
      <c r="AE415" s="11"/>
      <c r="AF415" s="5"/>
      <c r="AG415" s="53"/>
      <c r="AH415" s="53"/>
      <c r="AI415" s="53"/>
      <c r="AJ415" s="5"/>
      <c r="AK415" s="5"/>
      <c r="AL415" s="5"/>
      <c r="AO415" s="5"/>
      <c r="AR415" s="17"/>
    </row>
    <row r="416" spans="2:44" s="20" customFormat="1" ht="15">
      <c r="B416" s="5"/>
      <c r="C416" s="5"/>
      <c r="D416" s="5"/>
      <c r="F416" s="17"/>
      <c r="H416" s="5"/>
      <c r="I416" s="5"/>
      <c r="J416" s="5"/>
      <c r="K416" s="9"/>
      <c r="L416" s="10"/>
      <c r="M416" s="5"/>
      <c r="N416" s="12"/>
      <c r="O416" s="11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9"/>
      <c r="AE416" s="11"/>
      <c r="AF416" s="5"/>
      <c r="AG416" s="53"/>
      <c r="AH416" s="53"/>
      <c r="AI416" s="53"/>
      <c r="AJ416" s="5"/>
      <c r="AK416" s="5"/>
      <c r="AL416" s="5"/>
      <c r="AO416" s="5"/>
      <c r="AR416" s="17"/>
    </row>
    <row r="417" spans="2:44" s="20" customFormat="1" ht="15">
      <c r="B417" s="5"/>
      <c r="C417" s="5"/>
      <c r="D417" s="5"/>
      <c r="F417" s="17"/>
      <c r="H417" s="5"/>
      <c r="I417" s="5"/>
      <c r="J417" s="5"/>
      <c r="K417" s="9"/>
      <c r="L417" s="10"/>
      <c r="M417" s="5"/>
      <c r="N417" s="12"/>
      <c r="O417" s="11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9"/>
      <c r="AE417" s="11"/>
      <c r="AF417" s="5"/>
      <c r="AG417" s="53"/>
      <c r="AH417" s="53"/>
      <c r="AI417" s="53"/>
      <c r="AJ417" s="5"/>
      <c r="AK417" s="5"/>
      <c r="AL417" s="5"/>
      <c r="AO417" s="5"/>
      <c r="AR417" s="17"/>
    </row>
    <row r="418" spans="2:44" s="20" customFormat="1" ht="15">
      <c r="B418" s="5"/>
      <c r="C418" s="5"/>
      <c r="D418" s="5"/>
      <c r="F418" s="17"/>
      <c r="H418" s="5"/>
      <c r="I418" s="5"/>
      <c r="J418" s="5"/>
      <c r="K418" s="9"/>
      <c r="L418" s="10"/>
      <c r="M418" s="5"/>
      <c r="N418" s="12"/>
      <c r="O418" s="11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9"/>
      <c r="AE418" s="11"/>
      <c r="AF418" s="5"/>
      <c r="AG418" s="53"/>
      <c r="AH418" s="53"/>
      <c r="AI418" s="53"/>
      <c r="AJ418" s="5"/>
      <c r="AK418" s="5"/>
      <c r="AL418" s="5"/>
      <c r="AO418" s="5"/>
      <c r="AR418" s="17"/>
    </row>
    <row r="419" spans="2:44" s="20" customFormat="1" ht="15">
      <c r="B419" s="5"/>
      <c r="C419" s="5"/>
      <c r="D419" s="5"/>
      <c r="F419" s="17"/>
      <c r="H419" s="5"/>
      <c r="I419" s="5"/>
      <c r="J419" s="5"/>
      <c r="K419" s="9"/>
      <c r="L419" s="10"/>
      <c r="M419" s="5"/>
      <c r="N419" s="12"/>
      <c r="O419" s="11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9"/>
      <c r="AE419" s="11"/>
      <c r="AF419" s="5"/>
      <c r="AG419" s="53"/>
      <c r="AH419" s="53"/>
      <c r="AI419" s="53"/>
      <c r="AJ419" s="5"/>
      <c r="AK419" s="5"/>
      <c r="AL419" s="5"/>
      <c r="AO419" s="5"/>
      <c r="AR419" s="17"/>
    </row>
    <row r="420" spans="2:44" s="20" customFormat="1" ht="15">
      <c r="B420" s="5"/>
      <c r="C420" s="5"/>
      <c r="D420" s="5"/>
      <c r="F420" s="17"/>
      <c r="H420" s="5"/>
      <c r="I420" s="5"/>
      <c r="J420" s="5"/>
      <c r="K420" s="9"/>
      <c r="L420" s="10"/>
      <c r="M420" s="5"/>
      <c r="N420" s="12"/>
      <c r="O420" s="11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9"/>
      <c r="AE420" s="11"/>
      <c r="AF420" s="5"/>
      <c r="AG420" s="53"/>
      <c r="AH420" s="53"/>
      <c r="AI420" s="53"/>
      <c r="AJ420" s="5"/>
      <c r="AK420" s="5"/>
      <c r="AL420" s="5"/>
      <c r="AO420" s="5"/>
      <c r="AR420" s="17"/>
    </row>
    <row r="421" spans="2:44" s="20" customFormat="1" ht="15">
      <c r="B421" s="5"/>
      <c r="C421" s="5"/>
      <c r="D421" s="5"/>
      <c r="F421" s="17"/>
      <c r="H421" s="5"/>
      <c r="I421" s="5"/>
      <c r="J421" s="5"/>
      <c r="K421" s="9"/>
      <c r="L421" s="10"/>
      <c r="M421" s="5"/>
      <c r="N421" s="12"/>
      <c r="O421" s="11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9"/>
      <c r="AE421" s="11"/>
      <c r="AF421" s="5"/>
      <c r="AG421" s="53"/>
      <c r="AH421" s="53"/>
      <c r="AI421" s="53"/>
      <c r="AJ421" s="5"/>
      <c r="AK421" s="5"/>
      <c r="AL421" s="5"/>
      <c r="AO421" s="5"/>
      <c r="AR421" s="17"/>
    </row>
    <row r="422" spans="2:44" s="20" customFormat="1" ht="15">
      <c r="B422" s="5"/>
      <c r="C422" s="5"/>
      <c r="D422" s="5"/>
      <c r="F422" s="17"/>
      <c r="H422" s="5"/>
      <c r="I422" s="5"/>
      <c r="J422" s="5"/>
      <c r="K422" s="9"/>
      <c r="L422" s="10"/>
      <c r="M422" s="5"/>
      <c r="N422" s="12"/>
      <c r="O422" s="11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9"/>
      <c r="AE422" s="11"/>
      <c r="AF422" s="5"/>
      <c r="AG422" s="53"/>
      <c r="AH422" s="53"/>
      <c r="AI422" s="53"/>
      <c r="AJ422" s="5"/>
      <c r="AK422" s="5"/>
      <c r="AL422" s="5"/>
      <c r="AO422" s="5"/>
      <c r="AR422" s="17"/>
    </row>
    <row r="423" spans="2:44" s="20" customFormat="1" ht="15">
      <c r="B423" s="5"/>
      <c r="C423" s="5"/>
      <c r="D423" s="5"/>
      <c r="F423" s="17"/>
      <c r="H423" s="5"/>
      <c r="I423" s="5"/>
      <c r="J423" s="5"/>
      <c r="K423" s="9"/>
      <c r="L423" s="10"/>
      <c r="M423" s="5"/>
      <c r="N423" s="12"/>
      <c r="O423" s="11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9"/>
      <c r="AE423" s="11"/>
      <c r="AF423" s="5"/>
      <c r="AG423" s="53"/>
      <c r="AH423" s="53"/>
      <c r="AI423" s="53"/>
      <c r="AJ423" s="5"/>
      <c r="AK423" s="5"/>
      <c r="AL423" s="5"/>
      <c r="AO423" s="5"/>
      <c r="AR423" s="17"/>
    </row>
    <row r="424" spans="2:44" s="20" customFormat="1" ht="15">
      <c r="B424" s="5"/>
      <c r="C424" s="5"/>
      <c r="D424" s="5"/>
      <c r="F424" s="17"/>
      <c r="H424" s="5"/>
      <c r="I424" s="5"/>
      <c r="J424" s="5"/>
      <c r="K424" s="9"/>
      <c r="L424" s="10"/>
      <c r="M424" s="5"/>
      <c r="N424" s="12"/>
      <c r="O424" s="11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9"/>
      <c r="AE424" s="11"/>
      <c r="AF424" s="5"/>
      <c r="AG424" s="53"/>
      <c r="AH424" s="53"/>
      <c r="AI424" s="53"/>
      <c r="AJ424" s="5"/>
      <c r="AK424" s="5"/>
      <c r="AL424" s="5"/>
      <c r="AO424" s="5"/>
      <c r="AR424" s="17"/>
    </row>
    <row r="425" spans="2:44" s="20" customFormat="1" ht="15">
      <c r="B425" s="5"/>
      <c r="C425" s="5"/>
      <c r="D425" s="5"/>
      <c r="F425" s="17"/>
      <c r="H425" s="5"/>
      <c r="I425" s="5"/>
      <c r="J425" s="5"/>
      <c r="K425" s="9"/>
      <c r="L425" s="10"/>
      <c r="M425" s="5"/>
      <c r="N425" s="12"/>
      <c r="O425" s="11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9"/>
      <c r="AE425" s="11"/>
      <c r="AF425" s="5"/>
      <c r="AG425" s="53"/>
      <c r="AH425" s="53"/>
      <c r="AI425" s="53"/>
      <c r="AJ425" s="5"/>
      <c r="AK425" s="5"/>
      <c r="AL425" s="5"/>
      <c r="AO425" s="5"/>
      <c r="AR425" s="17"/>
    </row>
    <row r="426" spans="2:44" s="20" customFormat="1" ht="15">
      <c r="B426" s="5"/>
      <c r="C426" s="5"/>
      <c r="D426" s="5"/>
      <c r="F426" s="17"/>
      <c r="H426" s="5"/>
      <c r="I426" s="5"/>
      <c r="J426" s="5"/>
      <c r="K426" s="9"/>
      <c r="L426" s="10"/>
      <c r="M426" s="5"/>
      <c r="N426" s="12"/>
      <c r="O426" s="11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9"/>
      <c r="AE426" s="11"/>
      <c r="AF426" s="5"/>
      <c r="AG426" s="53"/>
      <c r="AH426" s="53"/>
      <c r="AI426" s="53"/>
      <c r="AJ426" s="5"/>
      <c r="AK426" s="5"/>
      <c r="AL426" s="5"/>
      <c r="AO426" s="5"/>
      <c r="AR426" s="17"/>
    </row>
    <row r="427" spans="2:44" s="20" customFormat="1" ht="15">
      <c r="B427" s="5"/>
      <c r="C427" s="5"/>
      <c r="D427" s="5"/>
      <c r="F427" s="17"/>
      <c r="H427" s="5"/>
      <c r="I427" s="5"/>
      <c r="J427" s="5"/>
      <c r="K427" s="9"/>
      <c r="L427" s="10"/>
      <c r="M427" s="5"/>
      <c r="N427" s="12"/>
      <c r="O427" s="11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9"/>
      <c r="AE427" s="11"/>
      <c r="AF427" s="5"/>
      <c r="AG427" s="53"/>
      <c r="AH427" s="53"/>
      <c r="AI427" s="53"/>
      <c r="AJ427" s="5"/>
      <c r="AK427" s="5"/>
      <c r="AL427" s="5"/>
      <c r="AO427" s="5"/>
      <c r="AR427" s="17"/>
    </row>
    <row r="428" spans="2:44" s="20" customFormat="1" ht="15">
      <c r="B428" s="5"/>
      <c r="C428" s="5"/>
      <c r="D428" s="5"/>
      <c r="F428" s="17"/>
      <c r="H428" s="5"/>
      <c r="I428" s="5"/>
      <c r="J428" s="5"/>
      <c r="K428" s="9"/>
      <c r="L428" s="10"/>
      <c r="M428" s="5"/>
      <c r="N428" s="12"/>
      <c r="O428" s="11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9"/>
      <c r="AE428" s="11"/>
      <c r="AF428" s="5"/>
      <c r="AG428" s="53"/>
      <c r="AH428" s="53"/>
      <c r="AI428" s="53"/>
      <c r="AJ428" s="5"/>
      <c r="AK428" s="5"/>
      <c r="AL428" s="5"/>
      <c r="AO428" s="5"/>
      <c r="AR428" s="17"/>
    </row>
    <row r="429" spans="2:44" s="20" customFormat="1" ht="15">
      <c r="B429" s="5"/>
      <c r="C429" s="5"/>
      <c r="D429" s="5"/>
      <c r="F429" s="17"/>
      <c r="H429" s="5"/>
      <c r="I429" s="5"/>
      <c r="J429" s="5"/>
      <c r="K429" s="9"/>
      <c r="L429" s="10"/>
      <c r="M429" s="5"/>
      <c r="N429" s="12"/>
      <c r="O429" s="11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9"/>
      <c r="AE429" s="11"/>
      <c r="AF429" s="5"/>
      <c r="AG429" s="53"/>
      <c r="AH429" s="53"/>
      <c r="AI429" s="53"/>
      <c r="AJ429" s="5"/>
      <c r="AK429" s="5"/>
      <c r="AL429" s="5"/>
      <c r="AO429" s="5"/>
      <c r="AR429" s="17"/>
    </row>
    <row r="430" spans="2:44" s="20" customFormat="1" ht="15">
      <c r="B430" s="5"/>
      <c r="C430" s="5"/>
      <c r="D430" s="5"/>
      <c r="F430" s="17"/>
      <c r="H430" s="5"/>
      <c r="I430" s="5"/>
      <c r="J430" s="5"/>
      <c r="K430" s="9"/>
      <c r="L430" s="10"/>
      <c r="M430" s="5"/>
      <c r="N430" s="12"/>
      <c r="O430" s="11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9"/>
      <c r="AE430" s="11"/>
      <c r="AF430" s="5"/>
      <c r="AG430" s="53"/>
      <c r="AH430" s="53"/>
      <c r="AI430" s="53"/>
      <c r="AJ430" s="5"/>
      <c r="AK430" s="5"/>
      <c r="AL430" s="5"/>
      <c r="AO430" s="5"/>
      <c r="AR430" s="17"/>
    </row>
    <row r="431" spans="2:44" s="20" customFormat="1" ht="15">
      <c r="B431" s="5"/>
      <c r="C431" s="5"/>
      <c r="D431" s="5"/>
      <c r="F431" s="17"/>
      <c r="H431" s="5"/>
      <c r="I431" s="5"/>
      <c r="J431" s="5"/>
      <c r="K431" s="9"/>
      <c r="L431" s="10"/>
      <c r="M431" s="5"/>
      <c r="N431" s="12"/>
      <c r="O431" s="11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9"/>
      <c r="AE431" s="11"/>
      <c r="AF431" s="5"/>
      <c r="AG431" s="53"/>
      <c r="AH431" s="53"/>
      <c r="AI431" s="53"/>
      <c r="AJ431" s="5"/>
      <c r="AK431" s="5"/>
      <c r="AL431" s="5"/>
      <c r="AO431" s="5"/>
      <c r="AR431" s="17"/>
    </row>
    <row r="432" spans="2:44" s="20" customFormat="1" ht="15">
      <c r="B432" s="5"/>
      <c r="C432" s="5"/>
      <c r="D432" s="5"/>
      <c r="F432" s="17"/>
      <c r="H432" s="5"/>
      <c r="I432" s="5"/>
      <c r="J432" s="5"/>
      <c r="K432" s="9"/>
      <c r="L432" s="10"/>
      <c r="M432" s="5"/>
      <c r="N432" s="12"/>
      <c r="O432" s="11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9"/>
      <c r="AE432" s="11"/>
      <c r="AF432" s="5"/>
      <c r="AG432" s="53"/>
      <c r="AH432" s="53"/>
      <c r="AI432" s="53"/>
      <c r="AJ432" s="5"/>
      <c r="AK432" s="5"/>
      <c r="AL432" s="5"/>
      <c r="AO432" s="5"/>
      <c r="AR432" s="17"/>
    </row>
    <row r="433" spans="2:44" s="20" customFormat="1" ht="15">
      <c r="B433" s="5"/>
      <c r="C433" s="5"/>
      <c r="D433" s="5"/>
      <c r="F433" s="17"/>
      <c r="H433" s="5"/>
      <c r="I433" s="5"/>
      <c r="J433" s="5"/>
      <c r="K433" s="9"/>
      <c r="L433" s="10"/>
      <c r="M433" s="5"/>
      <c r="N433" s="12"/>
      <c r="O433" s="11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9"/>
      <c r="AE433" s="11"/>
      <c r="AF433" s="5"/>
      <c r="AG433" s="53"/>
      <c r="AH433" s="53"/>
      <c r="AI433" s="53"/>
      <c r="AJ433" s="5"/>
      <c r="AK433" s="5"/>
      <c r="AL433" s="5"/>
      <c r="AO433" s="5"/>
      <c r="AR433" s="17"/>
    </row>
    <row r="434" spans="2:44" s="20" customFormat="1" ht="15">
      <c r="B434" s="5"/>
      <c r="C434" s="5"/>
      <c r="D434" s="5"/>
      <c r="F434" s="17"/>
      <c r="H434" s="5"/>
      <c r="I434" s="5"/>
      <c r="J434" s="5"/>
      <c r="K434" s="9"/>
      <c r="L434" s="10"/>
      <c r="M434" s="5"/>
      <c r="N434" s="12"/>
      <c r="O434" s="11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9"/>
      <c r="AE434" s="11"/>
      <c r="AF434" s="5"/>
      <c r="AG434" s="53"/>
      <c r="AH434" s="53"/>
      <c r="AI434" s="53"/>
      <c r="AJ434" s="5"/>
      <c r="AK434" s="5"/>
      <c r="AL434" s="5"/>
      <c r="AO434" s="5"/>
      <c r="AR434" s="17"/>
    </row>
    <row r="435" spans="2:44" s="20" customFormat="1" ht="15">
      <c r="B435" s="5"/>
      <c r="C435" s="5"/>
      <c r="D435" s="5"/>
      <c r="F435" s="17"/>
      <c r="H435" s="5"/>
      <c r="I435" s="5"/>
      <c r="J435" s="5"/>
      <c r="K435" s="9"/>
      <c r="L435" s="10"/>
      <c r="M435" s="5"/>
      <c r="N435" s="12"/>
      <c r="O435" s="11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9"/>
      <c r="AE435" s="11"/>
      <c r="AF435" s="5"/>
      <c r="AG435" s="53"/>
      <c r="AH435" s="53"/>
      <c r="AI435" s="53"/>
      <c r="AJ435" s="5"/>
      <c r="AK435" s="5"/>
      <c r="AL435" s="5"/>
      <c r="AO435" s="5"/>
      <c r="AR435" s="17"/>
    </row>
    <row r="436" spans="2:44" s="20" customFormat="1" ht="15">
      <c r="B436" s="5"/>
      <c r="C436" s="5"/>
      <c r="D436" s="5"/>
      <c r="F436" s="17"/>
      <c r="H436" s="5"/>
      <c r="I436" s="5"/>
      <c r="J436" s="5"/>
      <c r="K436" s="9"/>
      <c r="L436" s="10"/>
      <c r="M436" s="5"/>
      <c r="N436" s="12"/>
      <c r="O436" s="11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9"/>
      <c r="AE436" s="11"/>
      <c r="AF436" s="5"/>
      <c r="AG436" s="53"/>
      <c r="AH436" s="53"/>
      <c r="AI436" s="53"/>
      <c r="AJ436" s="5"/>
      <c r="AK436" s="5"/>
      <c r="AL436" s="5"/>
      <c r="AO436" s="5"/>
      <c r="AR436" s="17"/>
    </row>
    <row r="437" spans="2:44" s="20" customFormat="1" ht="15">
      <c r="B437" s="5"/>
      <c r="C437" s="5"/>
      <c r="D437" s="5"/>
      <c r="F437" s="17"/>
      <c r="H437" s="5"/>
      <c r="I437" s="5"/>
      <c r="J437" s="5"/>
      <c r="K437" s="9"/>
      <c r="L437" s="10"/>
      <c r="M437" s="5"/>
      <c r="N437" s="12"/>
      <c r="O437" s="11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9"/>
      <c r="AE437" s="11"/>
      <c r="AF437" s="5"/>
      <c r="AG437" s="53"/>
      <c r="AH437" s="53"/>
      <c r="AI437" s="53"/>
      <c r="AJ437" s="5"/>
      <c r="AK437" s="5"/>
      <c r="AL437" s="5"/>
      <c r="AO437" s="5"/>
      <c r="AR437" s="17"/>
    </row>
    <row r="438" spans="2:44" s="20" customFormat="1" ht="15">
      <c r="B438" s="5"/>
      <c r="C438" s="5"/>
      <c r="D438" s="5"/>
      <c r="F438" s="17"/>
      <c r="H438" s="5"/>
      <c r="I438" s="5"/>
      <c r="J438" s="5"/>
      <c r="K438" s="9"/>
      <c r="L438" s="10"/>
      <c r="M438" s="5"/>
      <c r="N438" s="12"/>
      <c r="O438" s="11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9"/>
      <c r="AE438" s="11"/>
      <c r="AF438" s="5"/>
      <c r="AG438" s="53"/>
      <c r="AH438" s="53"/>
      <c r="AI438" s="53"/>
      <c r="AJ438" s="5"/>
      <c r="AK438" s="5"/>
      <c r="AL438" s="5"/>
      <c r="AO438" s="5"/>
      <c r="AR438" s="17"/>
    </row>
    <row r="439" spans="2:44" s="20" customFormat="1" ht="15">
      <c r="B439" s="5"/>
      <c r="C439" s="5"/>
      <c r="D439" s="5"/>
      <c r="F439" s="17"/>
      <c r="H439" s="5"/>
      <c r="I439" s="5"/>
      <c r="J439" s="5"/>
      <c r="K439" s="9"/>
      <c r="L439" s="10"/>
      <c r="M439" s="5"/>
      <c r="N439" s="12"/>
      <c r="O439" s="11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9"/>
      <c r="AE439" s="11"/>
      <c r="AF439" s="5"/>
      <c r="AG439" s="53"/>
      <c r="AH439" s="53"/>
      <c r="AI439" s="53"/>
      <c r="AJ439" s="5"/>
      <c r="AK439" s="5"/>
      <c r="AL439" s="5"/>
      <c r="AO439" s="5"/>
      <c r="AR439" s="17"/>
    </row>
    <row r="440" spans="2:44" s="20" customFormat="1" ht="15">
      <c r="B440" s="5"/>
      <c r="C440" s="5"/>
      <c r="D440" s="5"/>
      <c r="F440" s="17"/>
      <c r="H440" s="5"/>
      <c r="I440" s="5"/>
      <c r="J440" s="5"/>
      <c r="K440" s="9"/>
      <c r="L440" s="10"/>
      <c r="M440" s="5"/>
      <c r="N440" s="12"/>
      <c r="O440" s="11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9"/>
      <c r="AE440" s="11"/>
      <c r="AF440" s="5"/>
      <c r="AG440" s="53"/>
      <c r="AH440" s="53"/>
      <c r="AI440" s="53"/>
      <c r="AJ440" s="5"/>
      <c r="AK440" s="5"/>
      <c r="AL440" s="5"/>
      <c r="AO440" s="5"/>
      <c r="AR440" s="17"/>
    </row>
    <row r="441" spans="2:44" s="20" customFormat="1" ht="15">
      <c r="B441" s="5"/>
      <c r="C441" s="5"/>
      <c r="D441" s="5"/>
      <c r="F441" s="17"/>
      <c r="H441" s="5"/>
      <c r="I441" s="5"/>
      <c r="J441" s="5"/>
      <c r="K441" s="9"/>
      <c r="L441" s="10"/>
      <c r="M441" s="5"/>
      <c r="N441" s="12"/>
      <c r="O441" s="11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9"/>
      <c r="AE441" s="11"/>
      <c r="AF441" s="5"/>
      <c r="AG441" s="53"/>
      <c r="AH441" s="53"/>
      <c r="AI441" s="53"/>
      <c r="AJ441" s="5"/>
      <c r="AK441" s="5"/>
      <c r="AL441" s="5"/>
      <c r="AO441" s="5"/>
      <c r="AR441" s="17"/>
    </row>
    <row r="442" spans="2:44" s="20" customFormat="1" ht="15">
      <c r="B442" s="5"/>
      <c r="C442" s="5"/>
      <c r="D442" s="5"/>
      <c r="F442" s="17"/>
      <c r="H442" s="5"/>
      <c r="I442" s="5"/>
      <c r="J442" s="5"/>
      <c r="K442" s="9"/>
      <c r="L442" s="10"/>
      <c r="M442" s="5"/>
      <c r="N442" s="12"/>
      <c r="O442" s="11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9"/>
      <c r="AE442" s="11"/>
      <c r="AF442" s="5"/>
      <c r="AG442" s="53"/>
      <c r="AH442" s="53"/>
      <c r="AI442" s="53"/>
      <c r="AJ442" s="5"/>
      <c r="AK442" s="5"/>
      <c r="AL442" s="5"/>
      <c r="AO442" s="5"/>
      <c r="AR442" s="17"/>
    </row>
    <row r="443" spans="2:44" s="20" customFormat="1" ht="15">
      <c r="B443" s="5"/>
      <c r="C443" s="5"/>
      <c r="D443" s="5"/>
      <c r="F443" s="17"/>
      <c r="H443" s="5"/>
      <c r="I443" s="5"/>
      <c r="J443" s="5"/>
      <c r="K443" s="9"/>
      <c r="L443" s="10"/>
      <c r="M443" s="5"/>
      <c r="N443" s="12"/>
      <c r="O443" s="11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9"/>
      <c r="AE443" s="11"/>
      <c r="AF443" s="5"/>
      <c r="AG443" s="53"/>
      <c r="AH443" s="53"/>
      <c r="AI443" s="53"/>
      <c r="AJ443" s="5"/>
      <c r="AK443" s="5"/>
      <c r="AL443" s="5"/>
      <c r="AO443" s="5"/>
      <c r="AR443" s="17"/>
    </row>
    <row r="444" spans="2:44" s="20" customFormat="1" ht="15">
      <c r="B444" s="5"/>
      <c r="C444" s="5"/>
      <c r="D444" s="5"/>
      <c r="F444" s="17"/>
      <c r="H444" s="5"/>
      <c r="I444" s="5"/>
      <c r="J444" s="5"/>
      <c r="K444" s="9"/>
      <c r="L444" s="10"/>
      <c r="M444" s="5"/>
      <c r="N444" s="12"/>
      <c r="O444" s="11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9"/>
      <c r="AE444" s="11"/>
      <c r="AF444" s="5"/>
      <c r="AG444" s="53"/>
      <c r="AH444" s="53"/>
      <c r="AI444" s="53"/>
      <c r="AJ444" s="5"/>
      <c r="AK444" s="5"/>
      <c r="AL444" s="5"/>
      <c r="AO444" s="5"/>
      <c r="AR444" s="17"/>
    </row>
    <row r="445" spans="2:44" s="20" customFormat="1" ht="15">
      <c r="B445" s="5"/>
      <c r="C445" s="5"/>
      <c r="D445" s="5"/>
      <c r="F445" s="17"/>
      <c r="H445" s="5"/>
      <c r="I445" s="5"/>
      <c r="J445" s="5"/>
      <c r="K445" s="9"/>
      <c r="L445" s="10"/>
      <c r="M445" s="5"/>
      <c r="N445" s="12"/>
      <c r="O445" s="11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9"/>
      <c r="AE445" s="11"/>
      <c r="AF445" s="5"/>
      <c r="AG445" s="53"/>
      <c r="AH445" s="53"/>
      <c r="AI445" s="53"/>
      <c r="AJ445" s="5"/>
      <c r="AK445" s="5"/>
      <c r="AL445" s="5"/>
      <c r="AO445" s="5"/>
      <c r="AR445" s="17"/>
    </row>
    <row r="446" spans="2:44" s="20" customFormat="1" ht="15">
      <c r="B446" s="5"/>
      <c r="C446" s="5"/>
      <c r="D446" s="5"/>
      <c r="F446" s="17"/>
      <c r="H446" s="5"/>
      <c r="I446" s="5"/>
      <c r="J446" s="5"/>
      <c r="K446" s="9"/>
      <c r="L446" s="10"/>
      <c r="M446" s="5"/>
      <c r="N446" s="12"/>
      <c r="O446" s="11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9"/>
      <c r="AE446" s="11"/>
      <c r="AF446" s="5"/>
      <c r="AG446" s="53"/>
      <c r="AH446" s="53"/>
      <c r="AI446" s="53"/>
      <c r="AJ446" s="5"/>
      <c r="AK446" s="5"/>
      <c r="AL446" s="5"/>
      <c r="AO446" s="5"/>
      <c r="AR446" s="17"/>
    </row>
    <row r="447" spans="2:44" s="20" customFormat="1" ht="15">
      <c r="B447" s="5"/>
      <c r="C447" s="5"/>
      <c r="D447" s="5"/>
      <c r="F447" s="17"/>
      <c r="H447" s="5"/>
      <c r="I447" s="5"/>
      <c r="J447" s="5"/>
      <c r="K447" s="9"/>
      <c r="L447" s="10"/>
      <c r="M447" s="5"/>
      <c r="N447" s="12"/>
      <c r="O447" s="11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9"/>
      <c r="AE447" s="11"/>
      <c r="AF447" s="5"/>
      <c r="AG447" s="53"/>
      <c r="AH447" s="53"/>
      <c r="AI447" s="53"/>
      <c r="AJ447" s="5"/>
      <c r="AK447" s="5"/>
      <c r="AL447" s="5"/>
      <c r="AO447" s="5"/>
      <c r="AR447" s="17"/>
    </row>
    <row r="448" spans="2:44" s="20" customFormat="1" ht="15">
      <c r="B448" s="5"/>
      <c r="C448" s="5"/>
      <c r="D448" s="5"/>
      <c r="F448" s="17"/>
      <c r="H448" s="5"/>
      <c r="I448" s="5"/>
      <c r="J448" s="5"/>
      <c r="K448" s="9"/>
      <c r="L448" s="10"/>
      <c r="M448" s="5"/>
      <c r="N448" s="12"/>
      <c r="O448" s="11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9"/>
      <c r="AE448" s="11"/>
      <c r="AF448" s="5"/>
      <c r="AG448" s="53"/>
      <c r="AH448" s="53"/>
      <c r="AI448" s="53"/>
      <c r="AJ448" s="5"/>
      <c r="AK448" s="5"/>
      <c r="AL448" s="5"/>
      <c r="AO448" s="5"/>
      <c r="AR448" s="17"/>
    </row>
    <row r="449" spans="2:44" s="20" customFormat="1" ht="15">
      <c r="B449" s="5"/>
      <c r="C449" s="5"/>
      <c r="D449" s="5"/>
      <c r="F449" s="17"/>
      <c r="H449" s="5"/>
      <c r="I449" s="5"/>
      <c r="J449" s="5"/>
      <c r="K449" s="9"/>
      <c r="L449" s="10"/>
      <c r="M449" s="5"/>
      <c r="N449" s="12"/>
      <c r="O449" s="11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9"/>
      <c r="AE449" s="11"/>
      <c r="AF449" s="5"/>
      <c r="AG449" s="53"/>
      <c r="AH449" s="53"/>
      <c r="AI449" s="53"/>
      <c r="AJ449" s="5"/>
      <c r="AK449" s="5"/>
      <c r="AL449" s="5"/>
      <c r="AO449" s="5"/>
      <c r="AR449" s="17"/>
    </row>
    <row r="450" spans="2:44" s="20" customFormat="1" ht="15">
      <c r="B450" s="5"/>
      <c r="C450" s="5"/>
      <c r="D450" s="5"/>
      <c r="F450" s="17"/>
      <c r="H450" s="5"/>
      <c r="I450" s="5"/>
      <c r="J450" s="5"/>
      <c r="K450" s="9"/>
      <c r="L450" s="10"/>
      <c r="M450" s="5"/>
      <c r="N450" s="12"/>
      <c r="O450" s="11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9"/>
      <c r="AE450" s="11"/>
      <c r="AF450" s="5"/>
      <c r="AG450" s="53"/>
      <c r="AH450" s="53"/>
      <c r="AI450" s="53"/>
      <c r="AJ450" s="5"/>
      <c r="AK450" s="5"/>
      <c r="AL450" s="5"/>
      <c r="AO450" s="5"/>
      <c r="AR450" s="17"/>
    </row>
    <row r="451" spans="2:44" s="20" customFormat="1" ht="15">
      <c r="B451" s="5"/>
      <c r="C451" s="5"/>
      <c r="D451" s="5"/>
      <c r="F451" s="17"/>
      <c r="H451" s="5"/>
      <c r="I451" s="5"/>
      <c r="J451" s="5"/>
      <c r="K451" s="9"/>
      <c r="L451" s="10"/>
      <c r="M451" s="5"/>
      <c r="N451" s="12"/>
      <c r="O451" s="11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9"/>
      <c r="AE451" s="11"/>
      <c r="AF451" s="5"/>
      <c r="AG451" s="53"/>
      <c r="AH451" s="53"/>
      <c r="AI451" s="53"/>
      <c r="AJ451" s="5"/>
      <c r="AK451" s="5"/>
      <c r="AL451" s="5"/>
      <c r="AO451" s="5"/>
      <c r="AR451" s="17"/>
    </row>
    <row r="452" spans="2:44" s="20" customFormat="1" ht="15">
      <c r="B452" s="5"/>
      <c r="C452" s="5"/>
      <c r="D452" s="5"/>
      <c r="F452" s="17"/>
      <c r="H452" s="5"/>
      <c r="I452" s="5"/>
      <c r="J452" s="5"/>
      <c r="K452" s="9"/>
      <c r="L452" s="10"/>
      <c r="M452" s="5"/>
      <c r="N452" s="12"/>
      <c r="O452" s="11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9"/>
      <c r="AE452" s="11"/>
      <c r="AF452" s="5"/>
      <c r="AG452" s="53"/>
      <c r="AH452" s="53"/>
      <c r="AI452" s="53"/>
      <c r="AJ452" s="5"/>
      <c r="AK452" s="5"/>
      <c r="AL452" s="5"/>
      <c r="AO452" s="5"/>
      <c r="AR452" s="17"/>
    </row>
    <row r="453" spans="2:44" s="20" customFormat="1" ht="15">
      <c r="B453" s="5"/>
      <c r="C453" s="5"/>
      <c r="D453" s="5"/>
      <c r="F453" s="17"/>
      <c r="H453" s="5"/>
      <c r="I453" s="5"/>
      <c r="J453" s="5"/>
      <c r="K453" s="9"/>
      <c r="L453" s="10"/>
      <c r="M453" s="5"/>
      <c r="N453" s="12"/>
      <c r="O453" s="11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9"/>
      <c r="AE453" s="11"/>
      <c r="AF453" s="5"/>
      <c r="AG453" s="53"/>
      <c r="AH453" s="53"/>
      <c r="AI453" s="53"/>
      <c r="AJ453" s="5"/>
      <c r="AK453" s="5"/>
      <c r="AL453" s="5"/>
      <c r="AO453" s="5"/>
      <c r="AR453" s="17"/>
    </row>
    <row r="454" spans="2:44" s="20" customFormat="1" ht="15">
      <c r="B454" s="5"/>
      <c r="C454" s="5"/>
      <c r="D454" s="5"/>
      <c r="F454" s="17"/>
      <c r="H454" s="5"/>
      <c r="I454" s="5"/>
      <c r="J454" s="5"/>
      <c r="K454" s="9"/>
      <c r="L454" s="10"/>
      <c r="M454" s="5"/>
      <c r="N454" s="12"/>
      <c r="O454" s="11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9"/>
      <c r="AE454" s="11"/>
      <c r="AF454" s="5"/>
      <c r="AG454" s="53"/>
      <c r="AH454" s="53"/>
      <c r="AI454" s="53"/>
      <c r="AJ454" s="5"/>
      <c r="AK454" s="5"/>
      <c r="AL454" s="5"/>
      <c r="AO454" s="5"/>
      <c r="AR454" s="17"/>
    </row>
    <row r="455" spans="2:44" s="20" customFormat="1" ht="15">
      <c r="B455" s="5"/>
      <c r="C455" s="5"/>
      <c r="D455" s="5"/>
      <c r="F455" s="17"/>
      <c r="H455" s="5"/>
      <c r="I455" s="5"/>
      <c r="J455" s="5"/>
      <c r="K455" s="9"/>
      <c r="L455" s="10"/>
      <c r="M455" s="5"/>
      <c r="N455" s="12"/>
      <c r="O455" s="11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9"/>
      <c r="AE455" s="11"/>
      <c r="AF455" s="5"/>
      <c r="AG455" s="53"/>
      <c r="AH455" s="53"/>
      <c r="AI455" s="53"/>
      <c r="AJ455" s="5"/>
      <c r="AK455" s="5"/>
      <c r="AL455" s="5"/>
      <c r="AO455" s="5"/>
      <c r="AR455" s="17"/>
    </row>
    <row r="456" spans="2:44" s="20" customFormat="1" ht="15">
      <c r="B456" s="5"/>
      <c r="C456" s="5"/>
      <c r="D456" s="5"/>
      <c r="F456" s="17"/>
      <c r="H456" s="5"/>
      <c r="I456" s="5"/>
      <c r="J456" s="5"/>
      <c r="K456" s="9"/>
      <c r="L456" s="10"/>
      <c r="M456" s="5"/>
      <c r="N456" s="12"/>
      <c r="O456" s="11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9"/>
      <c r="AE456" s="11"/>
      <c r="AF456" s="5"/>
      <c r="AG456" s="53"/>
      <c r="AH456" s="53"/>
      <c r="AI456" s="53"/>
      <c r="AJ456" s="5"/>
      <c r="AK456" s="5"/>
      <c r="AL456" s="5"/>
      <c r="AO456" s="5"/>
      <c r="AR456" s="17"/>
    </row>
    <row r="457" spans="2:44" s="20" customFormat="1" ht="15">
      <c r="B457" s="5"/>
      <c r="C457" s="5"/>
      <c r="D457" s="5"/>
      <c r="F457" s="17"/>
      <c r="H457" s="5"/>
      <c r="I457" s="5"/>
      <c r="J457" s="5"/>
      <c r="K457" s="9"/>
      <c r="L457" s="10"/>
      <c r="M457" s="5"/>
      <c r="N457" s="12"/>
      <c r="O457" s="11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9"/>
      <c r="AE457" s="11"/>
      <c r="AF457" s="5"/>
      <c r="AG457" s="53"/>
      <c r="AH457" s="53"/>
      <c r="AI457" s="53"/>
      <c r="AJ457" s="5"/>
      <c r="AK457" s="5"/>
      <c r="AL457" s="5"/>
      <c r="AO457" s="5"/>
      <c r="AR457" s="17"/>
    </row>
    <row r="458" spans="2:44" s="20" customFormat="1" ht="15">
      <c r="B458" s="5"/>
      <c r="C458" s="5"/>
      <c r="D458" s="5"/>
      <c r="F458" s="17"/>
      <c r="H458" s="5"/>
      <c r="I458" s="5"/>
      <c r="J458" s="5"/>
      <c r="K458" s="9"/>
      <c r="L458" s="10"/>
      <c r="M458" s="5"/>
      <c r="N458" s="12"/>
      <c r="O458" s="11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9"/>
      <c r="AE458" s="11"/>
      <c r="AF458" s="5"/>
      <c r="AG458" s="53"/>
      <c r="AH458" s="53"/>
      <c r="AI458" s="53"/>
      <c r="AJ458" s="5"/>
      <c r="AK458" s="5"/>
      <c r="AL458" s="5"/>
      <c r="AO458" s="5"/>
      <c r="AR458" s="17"/>
    </row>
    <row r="459" spans="2:44" s="20" customFormat="1" ht="15">
      <c r="B459" s="5"/>
      <c r="C459" s="5"/>
      <c r="D459" s="5"/>
      <c r="F459" s="17"/>
      <c r="H459" s="5"/>
      <c r="I459" s="5"/>
      <c r="J459" s="5"/>
      <c r="K459" s="9"/>
      <c r="L459" s="10"/>
      <c r="M459" s="5"/>
      <c r="N459" s="12"/>
      <c r="O459" s="11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9"/>
      <c r="AE459" s="11"/>
      <c r="AF459" s="5"/>
      <c r="AG459" s="53"/>
      <c r="AH459" s="53"/>
      <c r="AI459" s="53"/>
      <c r="AJ459" s="5"/>
      <c r="AK459" s="5"/>
      <c r="AL459" s="5"/>
      <c r="AO459" s="5"/>
      <c r="AR459" s="17"/>
    </row>
    <row r="460" spans="2:44" s="20" customFormat="1" ht="15">
      <c r="B460" s="5"/>
      <c r="C460" s="5"/>
      <c r="D460" s="5"/>
      <c r="F460" s="17"/>
      <c r="H460" s="5"/>
      <c r="I460" s="5"/>
      <c r="J460" s="5"/>
      <c r="K460" s="9"/>
      <c r="L460" s="10"/>
      <c r="M460" s="5"/>
      <c r="N460" s="12"/>
      <c r="O460" s="11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9"/>
      <c r="AE460" s="11"/>
      <c r="AF460" s="5"/>
      <c r="AG460" s="53"/>
      <c r="AH460" s="53"/>
      <c r="AI460" s="53"/>
      <c r="AJ460" s="5"/>
      <c r="AK460" s="5"/>
      <c r="AL460" s="5"/>
      <c r="AO460" s="5"/>
      <c r="AR460" s="17"/>
    </row>
    <row r="461" spans="2:44" s="20" customFormat="1" ht="15">
      <c r="B461" s="5"/>
      <c r="C461" s="5"/>
      <c r="D461" s="5"/>
      <c r="F461" s="17"/>
      <c r="H461" s="5"/>
      <c r="I461" s="5"/>
      <c r="J461" s="5"/>
      <c r="K461" s="9"/>
      <c r="L461" s="10"/>
      <c r="M461" s="5"/>
      <c r="N461" s="12"/>
      <c r="O461" s="11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9"/>
      <c r="AE461" s="11"/>
      <c r="AF461" s="5"/>
      <c r="AG461" s="53"/>
      <c r="AH461" s="53"/>
      <c r="AI461" s="53"/>
      <c r="AJ461" s="5"/>
      <c r="AK461" s="5"/>
      <c r="AL461" s="5"/>
      <c r="AO461" s="5"/>
      <c r="AR461" s="17"/>
    </row>
    <row r="462" spans="2:44" s="20" customFormat="1" ht="15">
      <c r="B462" s="5"/>
      <c r="C462" s="5"/>
      <c r="D462" s="5"/>
      <c r="F462" s="17"/>
      <c r="H462" s="5"/>
      <c r="I462" s="5"/>
      <c r="J462" s="5"/>
      <c r="K462" s="9"/>
      <c r="L462" s="10"/>
      <c r="M462" s="5"/>
      <c r="N462" s="12"/>
      <c r="O462" s="11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9"/>
      <c r="AE462" s="11"/>
      <c r="AF462" s="5"/>
      <c r="AG462" s="53"/>
      <c r="AH462" s="53"/>
      <c r="AI462" s="53"/>
      <c r="AJ462" s="5"/>
      <c r="AK462" s="5"/>
      <c r="AL462" s="5"/>
      <c r="AO462" s="5"/>
      <c r="AR462" s="17"/>
    </row>
    <row r="463" spans="2:44" s="20" customFormat="1" ht="15">
      <c r="B463" s="5"/>
      <c r="C463" s="5"/>
      <c r="D463" s="5"/>
      <c r="F463" s="17"/>
      <c r="H463" s="5"/>
      <c r="I463" s="5"/>
      <c r="J463" s="5"/>
      <c r="K463" s="9"/>
      <c r="L463" s="10"/>
      <c r="M463" s="5"/>
      <c r="N463" s="12"/>
      <c r="O463" s="11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9"/>
      <c r="AE463" s="11"/>
      <c r="AF463" s="5"/>
      <c r="AG463" s="53"/>
      <c r="AH463" s="53"/>
      <c r="AI463" s="53"/>
      <c r="AJ463" s="5"/>
      <c r="AK463" s="5"/>
      <c r="AL463" s="5"/>
      <c r="AO463" s="5"/>
      <c r="AR463" s="17"/>
    </row>
    <row r="464" spans="2:44" s="20" customFormat="1" ht="15">
      <c r="B464" s="5"/>
      <c r="C464" s="5"/>
      <c r="D464" s="5"/>
      <c r="F464" s="17"/>
      <c r="H464" s="5"/>
      <c r="I464" s="5"/>
      <c r="J464" s="5"/>
      <c r="K464" s="9"/>
      <c r="L464" s="10"/>
      <c r="M464" s="5"/>
      <c r="N464" s="12"/>
      <c r="O464" s="11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9"/>
      <c r="AE464" s="11"/>
      <c r="AF464" s="5"/>
      <c r="AG464" s="53"/>
      <c r="AH464" s="53"/>
      <c r="AI464" s="53"/>
      <c r="AJ464" s="5"/>
      <c r="AK464" s="5"/>
      <c r="AL464" s="5"/>
      <c r="AO464" s="5"/>
      <c r="AR464" s="17"/>
    </row>
    <row r="465" spans="2:44" s="20" customFormat="1" ht="15">
      <c r="B465" s="5"/>
      <c r="C465" s="5"/>
      <c r="D465" s="5"/>
      <c r="F465" s="17"/>
      <c r="H465" s="5"/>
      <c r="I465" s="5"/>
      <c r="J465" s="5"/>
      <c r="K465" s="9"/>
      <c r="L465" s="10"/>
      <c r="M465" s="5"/>
      <c r="N465" s="12"/>
      <c r="O465" s="11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9"/>
      <c r="AE465" s="11"/>
      <c r="AF465" s="5"/>
      <c r="AG465" s="53"/>
      <c r="AH465" s="53"/>
      <c r="AI465" s="53"/>
      <c r="AJ465" s="5"/>
      <c r="AK465" s="5"/>
      <c r="AL465" s="5"/>
      <c r="AO465" s="5"/>
      <c r="AR465" s="17"/>
    </row>
    <row r="466" spans="2:44" s="20" customFormat="1" ht="15">
      <c r="B466" s="5"/>
      <c r="C466" s="5"/>
      <c r="D466" s="5"/>
      <c r="F466" s="17"/>
      <c r="H466" s="5"/>
      <c r="I466" s="5"/>
      <c r="J466" s="5"/>
      <c r="K466" s="9"/>
      <c r="L466" s="10"/>
      <c r="M466" s="5"/>
      <c r="N466" s="12"/>
      <c r="O466" s="11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9"/>
      <c r="AE466" s="11"/>
      <c r="AF466" s="5"/>
      <c r="AG466" s="53"/>
      <c r="AH466" s="53"/>
      <c r="AI466" s="53"/>
      <c r="AJ466" s="5"/>
      <c r="AK466" s="5"/>
      <c r="AL466" s="5"/>
      <c r="AO466" s="5"/>
      <c r="AR466" s="17"/>
    </row>
    <row r="467" spans="2:44" s="20" customFormat="1" ht="15">
      <c r="B467" s="5"/>
      <c r="C467" s="5"/>
      <c r="D467" s="5"/>
      <c r="F467" s="17"/>
      <c r="H467" s="5"/>
      <c r="I467" s="5"/>
      <c r="J467" s="5"/>
      <c r="K467" s="9"/>
      <c r="L467" s="10"/>
      <c r="M467" s="5"/>
      <c r="N467" s="12"/>
      <c r="O467" s="11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9"/>
      <c r="AE467" s="11"/>
      <c r="AF467" s="5"/>
      <c r="AG467" s="53"/>
      <c r="AH467" s="53"/>
      <c r="AI467" s="53"/>
      <c r="AJ467" s="5"/>
      <c r="AK467" s="5"/>
      <c r="AL467" s="5"/>
      <c r="AO467" s="5"/>
      <c r="AR467" s="17"/>
    </row>
    <row r="468" spans="2:44" s="20" customFormat="1" ht="15">
      <c r="B468" s="5"/>
      <c r="C468" s="5"/>
      <c r="D468" s="5"/>
      <c r="F468" s="17"/>
      <c r="H468" s="5"/>
      <c r="I468" s="5"/>
      <c r="J468" s="5"/>
      <c r="K468" s="9"/>
      <c r="L468" s="10"/>
      <c r="M468" s="5"/>
      <c r="N468" s="12"/>
      <c r="O468" s="11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9"/>
      <c r="AE468" s="11"/>
      <c r="AF468" s="5"/>
      <c r="AG468" s="53"/>
      <c r="AH468" s="53"/>
      <c r="AI468" s="53"/>
      <c r="AJ468" s="5"/>
      <c r="AK468" s="5"/>
      <c r="AL468" s="5"/>
      <c r="AO468" s="5"/>
      <c r="AR468" s="17"/>
    </row>
    <row r="469" spans="2:44" s="20" customFormat="1" ht="15">
      <c r="B469" s="5"/>
      <c r="C469" s="5"/>
      <c r="D469" s="5"/>
      <c r="F469" s="17"/>
      <c r="H469" s="5"/>
      <c r="I469" s="5"/>
      <c r="J469" s="5"/>
      <c r="K469" s="9"/>
      <c r="L469" s="10"/>
      <c r="M469" s="5"/>
      <c r="N469" s="12"/>
      <c r="O469" s="11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9"/>
      <c r="AE469" s="11"/>
      <c r="AF469" s="5"/>
      <c r="AG469" s="53"/>
      <c r="AH469" s="53"/>
      <c r="AI469" s="53"/>
      <c r="AJ469" s="5"/>
      <c r="AK469" s="5"/>
      <c r="AL469" s="5"/>
      <c r="AO469" s="5"/>
      <c r="AR469" s="17"/>
    </row>
    <row r="470" spans="2:44" s="20" customFormat="1" ht="15">
      <c r="B470" s="5"/>
      <c r="C470" s="5"/>
      <c r="D470" s="5"/>
      <c r="F470" s="17"/>
      <c r="H470" s="5"/>
      <c r="I470" s="5"/>
      <c r="J470" s="5"/>
      <c r="K470" s="9"/>
      <c r="L470" s="10"/>
      <c r="M470" s="5"/>
      <c r="N470" s="12"/>
      <c r="O470" s="11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9"/>
      <c r="AE470" s="11"/>
      <c r="AF470" s="5"/>
      <c r="AG470" s="53"/>
      <c r="AH470" s="53"/>
      <c r="AI470" s="53"/>
      <c r="AJ470" s="5"/>
      <c r="AK470" s="5"/>
      <c r="AL470" s="5"/>
      <c r="AO470" s="5"/>
      <c r="AR470" s="17"/>
    </row>
    <row r="471" spans="2:44" s="20" customFormat="1" ht="15">
      <c r="B471" s="5"/>
      <c r="C471" s="5"/>
      <c r="D471" s="5"/>
      <c r="F471" s="17"/>
      <c r="H471" s="5"/>
      <c r="I471" s="5"/>
      <c r="J471" s="5"/>
      <c r="K471" s="9"/>
      <c r="L471" s="10"/>
      <c r="M471" s="5"/>
      <c r="N471" s="12"/>
      <c r="O471" s="11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9"/>
      <c r="AE471" s="11"/>
      <c r="AF471" s="5"/>
      <c r="AG471" s="53"/>
      <c r="AH471" s="53"/>
      <c r="AI471" s="53"/>
      <c r="AJ471" s="5"/>
      <c r="AK471" s="5"/>
      <c r="AL471" s="5"/>
      <c r="AO471" s="5"/>
      <c r="AR471" s="17"/>
    </row>
    <row r="472" spans="2:44" s="20" customFormat="1" ht="15">
      <c r="B472" s="5"/>
      <c r="C472" s="5"/>
      <c r="D472" s="5"/>
      <c r="F472" s="17"/>
      <c r="H472" s="5"/>
      <c r="I472" s="5"/>
      <c r="J472" s="5"/>
      <c r="K472" s="9"/>
      <c r="L472" s="10"/>
      <c r="M472" s="5"/>
      <c r="N472" s="12"/>
      <c r="O472" s="11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9"/>
      <c r="AE472" s="11"/>
      <c r="AF472" s="5"/>
      <c r="AG472" s="53"/>
      <c r="AH472" s="53"/>
      <c r="AI472" s="53"/>
      <c r="AJ472" s="5"/>
      <c r="AK472" s="5"/>
      <c r="AL472" s="5"/>
      <c r="AO472" s="5"/>
      <c r="AR472" s="17"/>
    </row>
    <row r="473" spans="2:44" s="20" customFormat="1" ht="15">
      <c r="B473" s="5"/>
      <c r="C473" s="5"/>
      <c r="D473" s="5"/>
      <c r="F473" s="17"/>
      <c r="H473" s="5"/>
      <c r="I473" s="5"/>
      <c r="J473" s="5"/>
      <c r="K473" s="9"/>
      <c r="L473" s="10"/>
      <c r="M473" s="5"/>
      <c r="N473" s="12"/>
      <c r="O473" s="11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9"/>
      <c r="AE473" s="11"/>
      <c r="AF473" s="5"/>
      <c r="AG473" s="53"/>
      <c r="AH473" s="53"/>
      <c r="AI473" s="53"/>
      <c r="AJ473" s="5"/>
      <c r="AK473" s="5"/>
      <c r="AL473" s="5"/>
      <c r="AO473" s="5"/>
      <c r="AR473" s="17"/>
    </row>
    <row r="474" spans="2:44" s="20" customFormat="1" ht="15">
      <c r="B474" s="5"/>
      <c r="C474" s="5"/>
      <c r="D474" s="5"/>
      <c r="F474" s="17"/>
      <c r="H474" s="5"/>
      <c r="I474" s="5"/>
      <c r="J474" s="5"/>
      <c r="K474" s="9"/>
      <c r="L474" s="10"/>
      <c r="M474" s="5"/>
      <c r="N474" s="12"/>
      <c r="O474" s="11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9"/>
      <c r="AE474" s="11"/>
      <c r="AF474" s="5"/>
      <c r="AG474" s="53"/>
      <c r="AH474" s="53"/>
      <c r="AI474" s="53"/>
      <c r="AJ474" s="5"/>
      <c r="AK474" s="5"/>
      <c r="AL474" s="5"/>
      <c r="AO474" s="5"/>
      <c r="AR474" s="17"/>
    </row>
    <row r="475" spans="2:44" s="20" customFormat="1" ht="15">
      <c r="B475" s="5"/>
      <c r="C475" s="5"/>
      <c r="D475" s="5"/>
      <c r="F475" s="17"/>
      <c r="H475" s="5"/>
      <c r="I475" s="5"/>
      <c r="J475" s="5"/>
      <c r="K475" s="9"/>
      <c r="L475" s="10"/>
      <c r="M475" s="5"/>
      <c r="N475" s="12"/>
      <c r="O475" s="11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9"/>
      <c r="AE475" s="11"/>
      <c r="AF475" s="5"/>
      <c r="AG475" s="53"/>
      <c r="AH475" s="53"/>
      <c r="AI475" s="53"/>
      <c r="AJ475" s="5"/>
      <c r="AK475" s="5"/>
      <c r="AL475" s="5"/>
      <c r="AO475" s="5"/>
      <c r="AR475" s="17"/>
    </row>
    <row r="476" spans="2:44" s="20" customFormat="1" ht="15">
      <c r="B476" s="5"/>
      <c r="C476" s="5"/>
      <c r="D476" s="5"/>
      <c r="F476" s="17"/>
      <c r="H476" s="5"/>
      <c r="I476" s="5"/>
      <c r="J476" s="5"/>
      <c r="K476" s="9"/>
      <c r="L476" s="10"/>
      <c r="M476" s="5"/>
      <c r="N476" s="12"/>
      <c r="O476" s="11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9"/>
      <c r="AE476" s="11"/>
      <c r="AF476" s="5"/>
      <c r="AG476" s="53"/>
      <c r="AH476" s="53"/>
      <c r="AI476" s="53"/>
      <c r="AJ476" s="5"/>
      <c r="AK476" s="5"/>
      <c r="AL476" s="5"/>
      <c r="AO476" s="5"/>
      <c r="AR476" s="17"/>
    </row>
    <row r="477" spans="2:44" s="20" customFormat="1" ht="15">
      <c r="B477" s="5"/>
      <c r="C477" s="5"/>
      <c r="D477" s="5"/>
      <c r="F477" s="17"/>
      <c r="H477" s="5"/>
      <c r="I477" s="5"/>
      <c r="J477" s="5"/>
      <c r="K477" s="9"/>
      <c r="L477" s="10"/>
      <c r="M477" s="5"/>
      <c r="N477" s="12"/>
      <c r="O477" s="11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9"/>
      <c r="AE477" s="11"/>
      <c r="AF477" s="5"/>
      <c r="AG477" s="53"/>
      <c r="AH477" s="53"/>
      <c r="AI477" s="53"/>
      <c r="AJ477" s="5"/>
      <c r="AK477" s="5"/>
      <c r="AL477" s="5"/>
      <c r="AO477" s="5"/>
      <c r="AR477" s="17"/>
    </row>
    <row r="478" spans="2:44" s="20" customFormat="1" ht="15">
      <c r="B478" s="5"/>
      <c r="C478" s="5"/>
      <c r="D478" s="5"/>
      <c r="F478" s="17"/>
      <c r="H478" s="5"/>
      <c r="I478" s="5"/>
      <c r="J478" s="5"/>
      <c r="K478" s="9"/>
      <c r="L478" s="10"/>
      <c r="M478" s="5"/>
      <c r="N478" s="12"/>
      <c r="O478" s="11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9"/>
      <c r="AE478" s="11"/>
      <c r="AF478" s="5"/>
      <c r="AG478" s="53"/>
      <c r="AH478" s="53"/>
      <c r="AI478" s="53"/>
      <c r="AJ478" s="5"/>
      <c r="AK478" s="5"/>
      <c r="AL478" s="5"/>
      <c r="AO478" s="5"/>
      <c r="AR478" s="17"/>
    </row>
    <row r="479" spans="2:44" s="20" customFormat="1" ht="15">
      <c r="B479" s="5"/>
      <c r="C479" s="5"/>
      <c r="D479" s="5"/>
      <c r="F479" s="17"/>
      <c r="H479" s="5"/>
      <c r="I479" s="5"/>
      <c r="J479" s="5"/>
      <c r="K479" s="9"/>
      <c r="L479" s="10"/>
      <c r="M479" s="5"/>
      <c r="N479" s="12"/>
      <c r="O479" s="11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9"/>
      <c r="AE479" s="11"/>
      <c r="AF479" s="5"/>
      <c r="AG479" s="53"/>
      <c r="AH479" s="53"/>
      <c r="AI479" s="53"/>
      <c r="AJ479" s="5"/>
      <c r="AK479" s="5"/>
      <c r="AL479" s="5"/>
      <c r="AO479" s="5"/>
      <c r="AR479" s="17"/>
    </row>
    <row r="480" spans="2:44" s="20" customFormat="1" ht="15">
      <c r="B480" s="5"/>
      <c r="C480" s="5"/>
      <c r="D480" s="5"/>
      <c r="F480" s="17"/>
      <c r="H480" s="5"/>
      <c r="I480" s="5"/>
      <c r="J480" s="5"/>
      <c r="K480" s="9"/>
      <c r="L480" s="10"/>
      <c r="M480" s="5"/>
      <c r="N480" s="12"/>
      <c r="O480" s="11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9"/>
      <c r="AE480" s="11"/>
      <c r="AF480" s="5"/>
      <c r="AG480" s="53"/>
      <c r="AH480" s="53"/>
      <c r="AI480" s="53"/>
      <c r="AJ480" s="5"/>
      <c r="AK480" s="5"/>
      <c r="AL480" s="5"/>
      <c r="AO480" s="5"/>
      <c r="AR480" s="17"/>
    </row>
    <row r="481" spans="2:44" s="20" customFormat="1" ht="15">
      <c r="B481" s="5"/>
      <c r="C481" s="5"/>
      <c r="D481" s="5"/>
      <c r="F481" s="17"/>
      <c r="H481" s="5"/>
      <c r="I481" s="5"/>
      <c r="J481" s="5"/>
      <c r="K481" s="9"/>
      <c r="L481" s="10"/>
      <c r="M481" s="5"/>
      <c r="N481" s="12"/>
      <c r="O481" s="11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9"/>
      <c r="AE481" s="11"/>
      <c r="AF481" s="5"/>
      <c r="AG481" s="53"/>
      <c r="AH481" s="53"/>
      <c r="AI481" s="53"/>
      <c r="AJ481" s="5"/>
      <c r="AK481" s="5"/>
      <c r="AL481" s="5"/>
      <c r="AO481" s="5"/>
      <c r="AR481" s="17"/>
    </row>
    <row r="482" spans="2:44" s="20" customFormat="1" ht="15">
      <c r="B482" s="5"/>
      <c r="C482" s="5"/>
      <c r="D482" s="5"/>
      <c r="F482" s="17"/>
      <c r="H482" s="5"/>
      <c r="I482" s="5"/>
      <c r="J482" s="5"/>
      <c r="K482" s="9"/>
      <c r="L482" s="10"/>
      <c r="M482" s="5"/>
      <c r="N482" s="12"/>
      <c r="O482" s="11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9"/>
      <c r="AE482" s="11"/>
      <c r="AF482" s="5"/>
      <c r="AG482" s="53"/>
      <c r="AH482" s="53"/>
      <c r="AI482" s="53"/>
      <c r="AJ482" s="5"/>
      <c r="AK482" s="5"/>
      <c r="AL482" s="5"/>
      <c r="AO482" s="5"/>
      <c r="AR482" s="17"/>
    </row>
    <row r="483" spans="2:44" s="20" customFormat="1" ht="15">
      <c r="B483" s="5"/>
      <c r="C483" s="5"/>
      <c r="D483" s="5"/>
      <c r="F483" s="17"/>
      <c r="H483" s="5"/>
      <c r="I483" s="5"/>
      <c r="J483" s="5"/>
      <c r="K483" s="9"/>
      <c r="L483" s="10"/>
      <c r="M483" s="5"/>
      <c r="N483" s="12"/>
      <c r="O483" s="11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9"/>
      <c r="AE483" s="11"/>
      <c r="AF483" s="5"/>
      <c r="AG483" s="53"/>
      <c r="AH483" s="53"/>
      <c r="AI483" s="53"/>
      <c r="AJ483" s="5"/>
      <c r="AK483" s="5"/>
      <c r="AL483" s="5"/>
      <c r="AO483" s="5"/>
      <c r="AR483" s="17"/>
    </row>
    <row r="484" spans="2:44" s="20" customFormat="1" ht="15">
      <c r="B484" s="5"/>
      <c r="C484" s="5"/>
      <c r="D484" s="5"/>
      <c r="F484" s="17"/>
      <c r="H484" s="5"/>
      <c r="I484" s="5"/>
      <c r="J484" s="5"/>
      <c r="K484" s="9"/>
      <c r="L484" s="10"/>
      <c r="M484" s="5"/>
      <c r="N484" s="12"/>
      <c r="O484" s="11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9"/>
      <c r="AE484" s="11"/>
      <c r="AF484" s="5"/>
      <c r="AG484" s="53"/>
      <c r="AH484" s="53"/>
      <c r="AI484" s="53"/>
      <c r="AJ484" s="5"/>
      <c r="AK484" s="5"/>
      <c r="AL484" s="5"/>
      <c r="AO484" s="5"/>
      <c r="AR484" s="17"/>
    </row>
    <row r="485" spans="2:44" s="20" customFormat="1" ht="15">
      <c r="B485" s="5"/>
      <c r="C485" s="5"/>
      <c r="D485" s="5"/>
      <c r="F485" s="17"/>
      <c r="H485" s="5"/>
      <c r="I485" s="5"/>
      <c r="J485" s="5"/>
      <c r="K485" s="9"/>
      <c r="L485" s="10"/>
      <c r="M485" s="5"/>
      <c r="N485" s="12"/>
      <c r="O485" s="11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9"/>
      <c r="AE485" s="11"/>
      <c r="AF485" s="5"/>
      <c r="AG485" s="53"/>
      <c r="AH485" s="53"/>
      <c r="AI485" s="53"/>
      <c r="AJ485" s="5"/>
      <c r="AK485" s="5"/>
      <c r="AL485" s="5"/>
      <c r="AO485" s="5"/>
      <c r="AR485" s="17"/>
    </row>
    <row r="486" spans="2:44" s="20" customFormat="1" ht="15">
      <c r="B486" s="5"/>
      <c r="C486" s="5"/>
      <c r="D486" s="5"/>
      <c r="F486" s="17"/>
      <c r="H486" s="5"/>
      <c r="I486" s="5"/>
      <c r="J486" s="5"/>
      <c r="K486" s="9"/>
      <c r="L486" s="10"/>
      <c r="M486" s="5"/>
      <c r="N486" s="12"/>
      <c r="O486" s="11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9"/>
      <c r="AE486" s="11"/>
      <c r="AF486" s="5"/>
      <c r="AG486" s="53"/>
      <c r="AH486" s="53"/>
      <c r="AI486" s="53"/>
      <c r="AJ486" s="5"/>
      <c r="AK486" s="5"/>
      <c r="AL486" s="5"/>
      <c r="AO486" s="5"/>
      <c r="AR486" s="17"/>
    </row>
    <row r="487" spans="2:44" s="20" customFormat="1" ht="15">
      <c r="B487" s="5"/>
      <c r="C487" s="5"/>
      <c r="D487" s="5"/>
      <c r="F487" s="17"/>
      <c r="H487" s="5"/>
      <c r="I487" s="5"/>
      <c r="J487" s="5"/>
      <c r="K487" s="9"/>
      <c r="L487" s="10"/>
      <c r="M487" s="5"/>
      <c r="N487" s="12"/>
      <c r="O487" s="11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9"/>
      <c r="AE487" s="11"/>
      <c r="AF487" s="5"/>
      <c r="AG487" s="53"/>
      <c r="AH487" s="53"/>
      <c r="AI487" s="53"/>
      <c r="AJ487" s="5"/>
      <c r="AK487" s="5"/>
      <c r="AL487" s="5"/>
      <c r="AO487" s="5"/>
      <c r="AR487" s="17"/>
    </row>
    <row r="488" spans="2:44" s="20" customFormat="1" ht="15">
      <c r="B488" s="5"/>
      <c r="C488" s="5"/>
      <c r="D488" s="5"/>
      <c r="F488" s="17"/>
      <c r="H488" s="5"/>
      <c r="I488" s="5"/>
      <c r="J488" s="5"/>
      <c r="K488" s="9"/>
      <c r="L488" s="10"/>
      <c r="M488" s="5"/>
      <c r="N488" s="12"/>
      <c r="O488" s="11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9"/>
      <c r="AE488" s="11"/>
      <c r="AF488" s="5"/>
      <c r="AG488" s="53"/>
      <c r="AH488" s="53"/>
      <c r="AI488" s="53"/>
      <c r="AJ488" s="5"/>
      <c r="AK488" s="5"/>
      <c r="AL488" s="5"/>
      <c r="AO488" s="5"/>
      <c r="AR488" s="17"/>
    </row>
    <row r="489" spans="2:44" s="20" customFormat="1" ht="15">
      <c r="B489" s="5"/>
      <c r="C489" s="5"/>
      <c r="D489" s="5"/>
      <c r="F489" s="17"/>
      <c r="H489" s="5"/>
      <c r="I489" s="5"/>
      <c r="J489" s="5"/>
      <c r="K489" s="9"/>
      <c r="L489" s="10"/>
      <c r="M489" s="5"/>
      <c r="N489" s="12"/>
      <c r="O489" s="11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9"/>
      <c r="AE489" s="11"/>
      <c r="AF489" s="5"/>
      <c r="AG489" s="53"/>
      <c r="AH489" s="53"/>
      <c r="AI489" s="53"/>
      <c r="AJ489" s="5"/>
      <c r="AK489" s="5"/>
      <c r="AL489" s="5"/>
      <c r="AO489" s="5"/>
      <c r="AR489" s="17"/>
    </row>
    <row r="490" spans="2:44" s="20" customFormat="1" ht="15">
      <c r="B490" s="5"/>
      <c r="C490" s="5"/>
      <c r="D490" s="5"/>
      <c r="F490" s="17"/>
      <c r="H490" s="5"/>
      <c r="I490" s="5"/>
      <c r="J490" s="5"/>
      <c r="K490" s="9"/>
      <c r="L490" s="10"/>
      <c r="M490" s="5"/>
      <c r="N490" s="12"/>
      <c r="O490" s="11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9"/>
      <c r="AE490" s="11"/>
      <c r="AF490" s="5"/>
      <c r="AG490" s="53"/>
      <c r="AH490" s="53"/>
      <c r="AI490" s="53"/>
      <c r="AJ490" s="5"/>
      <c r="AK490" s="5"/>
      <c r="AL490" s="5"/>
      <c r="AO490" s="5"/>
      <c r="AR490" s="17"/>
    </row>
    <row r="491" spans="2:44" s="20" customFormat="1" ht="15">
      <c r="B491" s="5"/>
      <c r="C491" s="5"/>
      <c r="D491" s="5"/>
      <c r="F491" s="17"/>
      <c r="H491" s="5"/>
      <c r="I491" s="5"/>
      <c r="J491" s="5"/>
      <c r="K491" s="9"/>
      <c r="L491" s="10"/>
      <c r="M491" s="5"/>
      <c r="N491" s="12"/>
      <c r="O491" s="11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9"/>
      <c r="AE491" s="11"/>
      <c r="AF491" s="5"/>
      <c r="AG491" s="53"/>
      <c r="AH491" s="53"/>
      <c r="AI491" s="53"/>
      <c r="AJ491" s="5"/>
      <c r="AK491" s="5"/>
      <c r="AL491" s="5"/>
      <c r="AO491" s="5"/>
      <c r="AR491" s="17"/>
    </row>
    <row r="492" spans="2:44" s="20" customFormat="1" ht="15">
      <c r="B492" s="5"/>
      <c r="C492" s="5"/>
      <c r="D492" s="5"/>
      <c r="F492" s="17"/>
      <c r="H492" s="5"/>
      <c r="I492" s="5"/>
      <c r="J492" s="5"/>
      <c r="K492" s="9"/>
      <c r="L492" s="10"/>
      <c r="M492" s="5"/>
      <c r="N492" s="12"/>
      <c r="O492" s="11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9"/>
      <c r="AE492" s="11"/>
      <c r="AF492" s="5"/>
      <c r="AG492" s="53"/>
      <c r="AH492" s="53"/>
      <c r="AI492" s="53"/>
      <c r="AJ492" s="5"/>
      <c r="AK492" s="5"/>
      <c r="AL492" s="5"/>
      <c r="AO492" s="5"/>
      <c r="AR492" s="17"/>
    </row>
    <row r="493" spans="2:44" s="20" customFormat="1" ht="15">
      <c r="B493" s="5"/>
      <c r="C493" s="5"/>
      <c r="D493" s="5"/>
      <c r="F493" s="17"/>
      <c r="H493" s="5"/>
      <c r="I493" s="5"/>
      <c r="J493" s="5"/>
      <c r="K493" s="9"/>
      <c r="L493" s="10"/>
      <c r="M493" s="5"/>
      <c r="N493" s="12"/>
      <c r="O493" s="11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9"/>
      <c r="AE493" s="11"/>
      <c r="AF493" s="5"/>
      <c r="AG493" s="53"/>
      <c r="AH493" s="53"/>
      <c r="AI493" s="53"/>
      <c r="AJ493" s="5"/>
      <c r="AK493" s="5"/>
      <c r="AL493" s="5"/>
      <c r="AO493" s="5"/>
      <c r="AR493" s="17"/>
    </row>
    <row r="494" spans="2:44" s="20" customFormat="1" ht="15">
      <c r="B494" s="5"/>
      <c r="C494" s="5"/>
      <c r="D494" s="5"/>
      <c r="F494" s="17"/>
      <c r="H494" s="5"/>
      <c r="I494" s="5"/>
      <c r="J494" s="5"/>
      <c r="K494" s="9"/>
      <c r="L494" s="10"/>
      <c r="M494" s="5"/>
      <c r="N494" s="12"/>
      <c r="O494" s="11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9"/>
      <c r="AE494" s="11"/>
      <c r="AF494" s="5"/>
      <c r="AG494" s="53"/>
      <c r="AH494" s="53"/>
      <c r="AI494" s="53"/>
      <c r="AJ494" s="5"/>
      <c r="AK494" s="5"/>
      <c r="AL494" s="5"/>
      <c r="AO494" s="5"/>
      <c r="AR494" s="17"/>
    </row>
    <row r="495" spans="2:44" s="20" customFormat="1" ht="15">
      <c r="B495" s="5"/>
      <c r="C495" s="5"/>
      <c r="D495" s="5"/>
      <c r="F495" s="17"/>
      <c r="H495" s="5"/>
      <c r="I495" s="5"/>
      <c r="J495" s="5"/>
      <c r="K495" s="9"/>
      <c r="L495" s="10"/>
      <c r="M495" s="5"/>
      <c r="N495" s="12"/>
      <c r="O495" s="11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9"/>
      <c r="AE495" s="11"/>
      <c r="AF495" s="5"/>
      <c r="AG495" s="53"/>
      <c r="AH495" s="53"/>
      <c r="AI495" s="53"/>
      <c r="AJ495" s="5"/>
      <c r="AK495" s="5"/>
      <c r="AL495" s="5"/>
      <c r="AO495" s="5"/>
      <c r="AR495" s="17"/>
    </row>
    <row r="496" spans="2:44" s="20" customFormat="1" ht="15">
      <c r="B496" s="5"/>
      <c r="C496" s="5"/>
      <c r="D496" s="5"/>
      <c r="F496" s="17"/>
      <c r="H496" s="5"/>
      <c r="I496" s="5"/>
      <c r="J496" s="5"/>
      <c r="K496" s="9"/>
      <c r="L496" s="10"/>
      <c r="M496" s="5"/>
      <c r="N496" s="12"/>
      <c r="O496" s="11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9"/>
      <c r="AE496" s="11"/>
      <c r="AF496" s="5"/>
      <c r="AG496" s="53"/>
      <c r="AH496" s="53"/>
      <c r="AI496" s="53"/>
      <c r="AJ496" s="5"/>
      <c r="AK496" s="5"/>
      <c r="AL496" s="5"/>
      <c r="AO496" s="5"/>
      <c r="AR496" s="17"/>
    </row>
    <row r="497" spans="2:44" s="20" customFormat="1" ht="15">
      <c r="B497" s="5"/>
      <c r="C497" s="5"/>
      <c r="D497" s="5"/>
      <c r="F497" s="17"/>
      <c r="H497" s="5"/>
      <c r="I497" s="5"/>
      <c r="J497" s="5"/>
      <c r="K497" s="9"/>
      <c r="L497" s="10"/>
      <c r="M497" s="5"/>
      <c r="N497" s="12"/>
      <c r="O497" s="11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9"/>
      <c r="AE497" s="11"/>
      <c r="AF497" s="5"/>
      <c r="AG497" s="53"/>
      <c r="AH497" s="53"/>
      <c r="AI497" s="53"/>
      <c r="AJ497" s="5"/>
      <c r="AK497" s="5"/>
      <c r="AL497" s="5"/>
      <c r="AO497" s="5"/>
      <c r="AR497" s="17"/>
    </row>
    <row r="498" spans="2:44" s="20" customFormat="1" ht="15">
      <c r="B498" s="5"/>
      <c r="C498" s="5"/>
      <c r="D498" s="5"/>
      <c r="F498" s="17"/>
      <c r="H498" s="5"/>
      <c r="I498" s="5"/>
      <c r="J498" s="5"/>
      <c r="K498" s="9"/>
      <c r="L498" s="10"/>
      <c r="M498" s="5"/>
      <c r="N498" s="12"/>
      <c r="O498" s="11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9"/>
      <c r="AE498" s="11"/>
      <c r="AF498" s="5"/>
      <c r="AG498" s="53"/>
      <c r="AH498" s="53"/>
      <c r="AI498" s="53"/>
      <c r="AJ498" s="5"/>
      <c r="AK498" s="5"/>
      <c r="AL498" s="5"/>
      <c r="AO498" s="5"/>
      <c r="AR498" s="17"/>
    </row>
    <row r="499" spans="2:44" s="20" customFormat="1" ht="15">
      <c r="B499" s="5"/>
      <c r="C499" s="5"/>
      <c r="D499" s="5"/>
      <c r="F499" s="17"/>
      <c r="H499" s="5"/>
      <c r="I499" s="5"/>
      <c r="J499" s="5"/>
      <c r="K499" s="9"/>
      <c r="L499" s="10"/>
      <c r="M499" s="5"/>
      <c r="N499" s="12"/>
      <c r="O499" s="11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9"/>
      <c r="AE499" s="11"/>
      <c r="AF499" s="5"/>
      <c r="AG499" s="53"/>
      <c r="AH499" s="53"/>
      <c r="AI499" s="53"/>
      <c r="AJ499" s="5"/>
      <c r="AK499" s="5"/>
      <c r="AL499" s="5"/>
      <c r="AO499" s="5"/>
      <c r="AR499" s="17"/>
    </row>
    <row r="500" spans="2:44" s="20" customFormat="1" ht="15">
      <c r="B500" s="5"/>
      <c r="C500" s="5"/>
      <c r="D500" s="5"/>
      <c r="F500" s="17"/>
      <c r="H500" s="5"/>
      <c r="I500" s="5"/>
      <c r="J500" s="5"/>
      <c r="K500" s="9"/>
      <c r="L500" s="10"/>
      <c r="M500" s="5"/>
      <c r="N500" s="12"/>
      <c r="O500" s="11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9"/>
      <c r="AE500" s="11"/>
      <c r="AF500" s="5"/>
      <c r="AG500" s="53"/>
      <c r="AH500" s="53"/>
      <c r="AI500" s="53"/>
      <c r="AJ500" s="5"/>
      <c r="AK500" s="5"/>
      <c r="AL500" s="5"/>
      <c r="AO500" s="5"/>
      <c r="AR500" s="17"/>
    </row>
    <row r="501" spans="2:44" s="20" customFormat="1" ht="15">
      <c r="B501" s="5"/>
      <c r="C501" s="5"/>
      <c r="D501" s="5"/>
      <c r="F501" s="17"/>
      <c r="H501" s="5"/>
      <c r="I501" s="5"/>
      <c r="J501" s="5"/>
      <c r="K501" s="9"/>
      <c r="L501" s="10"/>
      <c r="M501" s="5"/>
      <c r="N501" s="12"/>
      <c r="O501" s="11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10"/>
      <c r="AD501" s="9"/>
      <c r="AE501" s="11"/>
      <c r="AF501" s="5"/>
      <c r="AG501" s="53"/>
      <c r="AH501" s="53"/>
      <c r="AI501" s="53"/>
      <c r="AJ501" s="5"/>
      <c r="AK501" s="5"/>
      <c r="AL501" s="5"/>
      <c r="AO501" s="5"/>
      <c r="AR501" s="17"/>
    </row>
    <row r="502" spans="2:44" s="20" customFormat="1" ht="15">
      <c r="B502" s="5"/>
      <c r="C502" s="5"/>
      <c r="D502" s="5"/>
      <c r="F502" s="17"/>
      <c r="H502" s="5"/>
      <c r="I502" s="5"/>
      <c r="J502" s="5"/>
      <c r="K502" s="9"/>
      <c r="L502" s="10"/>
      <c r="M502" s="5"/>
      <c r="N502" s="12"/>
      <c r="O502" s="11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10"/>
      <c r="AD502" s="9"/>
      <c r="AE502" s="11"/>
      <c r="AF502" s="5"/>
      <c r="AG502" s="53"/>
      <c r="AH502" s="53"/>
      <c r="AI502" s="53"/>
      <c r="AJ502" s="5"/>
      <c r="AK502" s="5"/>
      <c r="AL502" s="5"/>
      <c r="AO502" s="5"/>
      <c r="AR502" s="17"/>
    </row>
    <row r="503" spans="45:75" ht="15">
      <c r="AS503" s="20"/>
      <c r="AT503" s="20"/>
      <c r="AU503" s="20"/>
      <c r="AV503" s="20"/>
      <c r="AW503" s="20"/>
      <c r="AX503" s="20"/>
      <c r="AY503" s="20"/>
      <c r="AZ503" s="20"/>
      <c r="BA503" s="20"/>
      <c r="BB503" s="20"/>
      <c r="BC503" s="20"/>
      <c r="BD503" s="20"/>
      <c r="BE503" s="20"/>
      <c r="BF503" s="20"/>
      <c r="BG503" s="20"/>
      <c r="BH503" s="20"/>
      <c r="BI503" s="20"/>
      <c r="BJ503" s="20"/>
      <c r="BK503" s="20"/>
      <c r="BL503" s="20"/>
      <c r="BM503" s="20"/>
      <c r="BN503" s="20"/>
      <c r="BO503" s="20"/>
      <c r="BP503" s="20"/>
      <c r="BQ503" s="20"/>
      <c r="BR503" s="20"/>
      <c r="BS503" s="20"/>
      <c r="BT503" s="20"/>
      <c r="BU503" s="20"/>
      <c r="BV503" s="20"/>
      <c r="BW503" s="20"/>
    </row>
    <row r="504" spans="45:75" ht="15">
      <c r="AS504" s="20"/>
      <c r="AT504" s="20"/>
      <c r="AU504" s="20"/>
      <c r="AV504" s="20"/>
      <c r="AW504" s="20"/>
      <c r="AX504" s="20"/>
      <c r="AY504" s="20"/>
      <c r="AZ504" s="20"/>
      <c r="BA504" s="20"/>
      <c r="BB504" s="20"/>
      <c r="BC504" s="20"/>
      <c r="BD504" s="20"/>
      <c r="BE504" s="20"/>
      <c r="BF504" s="20"/>
      <c r="BG504" s="20"/>
      <c r="BH504" s="20"/>
      <c r="BI504" s="20"/>
      <c r="BJ504" s="20"/>
      <c r="BK504" s="20"/>
      <c r="BL504" s="20"/>
      <c r="BM504" s="20"/>
      <c r="BN504" s="20"/>
      <c r="BO504" s="20"/>
      <c r="BP504" s="20"/>
      <c r="BQ504" s="20"/>
      <c r="BR504" s="20"/>
      <c r="BS504" s="20"/>
      <c r="BT504" s="20"/>
      <c r="BU504" s="20"/>
      <c r="BV504" s="20"/>
      <c r="BW504" s="20"/>
    </row>
    <row r="505" spans="46:75" ht="15">
      <c r="AT505" s="20"/>
      <c r="AU505" s="20"/>
      <c r="AV505" s="20"/>
      <c r="AW505" s="20"/>
      <c r="AX505" s="20"/>
      <c r="AY505" s="20"/>
      <c r="AZ505" s="20"/>
      <c r="BA505" s="20"/>
      <c r="BB505" s="20"/>
      <c r="BC505" s="20"/>
      <c r="BD505" s="20"/>
      <c r="BE505" s="20"/>
      <c r="BF505" s="20"/>
      <c r="BG505" s="20"/>
      <c r="BH505" s="20"/>
      <c r="BI505" s="20"/>
      <c r="BJ505" s="20"/>
      <c r="BK505" s="20"/>
      <c r="BL505" s="20"/>
      <c r="BM505" s="20"/>
      <c r="BN505" s="20"/>
      <c r="BO505" s="20"/>
      <c r="BP505" s="20"/>
      <c r="BQ505" s="20"/>
      <c r="BR505" s="20"/>
      <c r="BS505" s="20"/>
      <c r="BT505" s="20"/>
      <c r="BU505" s="20"/>
      <c r="BV505" s="20"/>
      <c r="BW505" s="20"/>
    </row>
  </sheetData>
  <sheetProtection selectLockedCells="1" selectUnlockedCells="1"/>
  <mergeCells count="3">
    <mergeCell ref="G2:AL2"/>
    <mergeCell ref="Y4:AH4"/>
    <mergeCell ref="G6:S6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5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81"/>
  <sheetViews>
    <sheetView zoomScalePageLayoutView="0" workbookViewId="0" topLeftCell="A1">
      <selection activeCell="AU8" sqref="AU8:BH11"/>
    </sheetView>
  </sheetViews>
  <sheetFormatPr defaultColWidth="12.00390625" defaultRowHeight="12.75"/>
  <cols>
    <col min="1" max="1" width="30.375" style="20" customWidth="1"/>
    <col min="2" max="2" width="27.25390625" style="20" bestFit="1" customWidth="1"/>
    <col min="3" max="3" width="8.00390625" style="20" hidden="1" customWidth="1"/>
    <col min="4" max="4" width="3.75390625" style="20" hidden="1" customWidth="1"/>
    <col min="5" max="5" width="21.875" style="20" hidden="1" customWidth="1"/>
    <col min="6" max="6" width="1.875" style="24" hidden="1" customWidth="1"/>
    <col min="7" max="7" width="27.375" style="20" hidden="1" customWidth="1"/>
    <col min="8" max="8" width="2.375" style="20" hidden="1" customWidth="1"/>
    <col min="9" max="9" width="1.875" style="20" hidden="1" customWidth="1"/>
    <col min="10" max="10" width="2.375" style="20" hidden="1" customWidth="1"/>
    <col min="11" max="11" width="2.00390625" style="20" hidden="1" customWidth="1"/>
    <col min="12" max="12" width="3.875" style="20" hidden="1" customWidth="1"/>
    <col min="13" max="13" width="1.875" style="20" hidden="1" customWidth="1"/>
    <col min="14" max="14" width="3.875" style="20" hidden="1" customWidth="1"/>
    <col min="15" max="15" width="2.00390625" style="20" hidden="1" customWidth="1"/>
    <col min="16" max="16" width="1.875" style="1" hidden="1" customWidth="1"/>
    <col min="17" max="17" width="4.25390625" style="1" hidden="1" customWidth="1"/>
    <col min="18" max="18" width="1.875" style="1" hidden="1" customWidth="1"/>
    <col min="19" max="19" width="4.25390625" style="1" hidden="1" customWidth="1"/>
    <col min="20" max="20" width="1.875" style="1" hidden="1" customWidth="1"/>
    <col min="21" max="21" width="4.25390625" style="1" hidden="1" customWidth="1"/>
    <col min="22" max="22" width="1.875" style="1" hidden="1" customWidth="1"/>
    <col min="23" max="23" width="4.25390625" style="1" hidden="1" customWidth="1"/>
    <col min="24" max="24" width="1.875" style="1" hidden="1" customWidth="1"/>
    <col min="25" max="25" width="4.25390625" style="1" hidden="1" customWidth="1"/>
    <col min="26" max="26" width="1.875" style="1" hidden="1" customWidth="1"/>
    <col min="27" max="27" width="4.25390625" style="1" hidden="1" customWidth="1"/>
    <col min="28" max="28" width="1.875" style="1" hidden="1" customWidth="1"/>
    <col min="29" max="29" width="10.75390625" style="20" hidden="1" customWidth="1"/>
    <col min="30" max="30" width="9.375" style="20" hidden="1" customWidth="1"/>
    <col min="31" max="31" width="1.875" style="5" hidden="1" customWidth="1"/>
    <col min="32" max="32" width="9.375" style="20" hidden="1" customWidth="1"/>
    <col min="33" max="33" width="2.375" style="20" hidden="1" customWidth="1"/>
    <col min="34" max="34" width="1.875" style="5" hidden="1" customWidth="1"/>
    <col min="35" max="35" width="2.375" style="20" hidden="1" customWidth="1"/>
    <col min="36" max="36" width="2.00390625" style="5" hidden="1" customWidth="1"/>
    <col min="37" max="37" width="2.375" style="5" hidden="1" customWidth="1"/>
    <col min="38" max="38" width="1.875" style="5" hidden="1" customWidth="1"/>
    <col min="39" max="39" width="2.375" style="5" hidden="1" customWidth="1"/>
    <col min="40" max="40" width="2.00390625" style="5" hidden="1" customWidth="1"/>
    <col min="41" max="44" width="2.375" style="20" hidden="1" customWidth="1"/>
    <col min="45" max="45" width="0.12890625" style="20" customWidth="1"/>
    <col min="46" max="46" width="4.25390625" style="9" customWidth="1"/>
    <col min="47" max="47" width="26.125" style="11" bestFit="1" customWidth="1"/>
    <col min="48" max="48" width="4.125" style="5" customWidth="1"/>
    <col min="49" max="49" width="3.375" style="22" customWidth="1"/>
    <col min="50" max="50" width="3.375" style="23" customWidth="1"/>
    <col min="51" max="51" width="3.375" style="22" customWidth="1"/>
    <col min="52" max="52" width="3.75390625" style="5" customWidth="1"/>
    <col min="53" max="53" width="1.875" style="5" customWidth="1"/>
    <col min="54" max="54" width="3.75390625" style="5" customWidth="1"/>
    <col min="55" max="55" width="4.25390625" style="20" customWidth="1"/>
    <col min="56" max="56" width="5.875" style="20" customWidth="1"/>
    <col min="57" max="57" width="1.875" style="20" customWidth="1"/>
    <col min="58" max="59" width="5.875" style="20" customWidth="1"/>
    <col min="60" max="60" width="5.25390625" style="17" customWidth="1"/>
    <col min="61" max="16384" width="12.00390625" style="20" customWidth="1"/>
  </cols>
  <sheetData>
    <row r="1" spans="1:44" ht="15">
      <c r="A1" s="9" t="s">
        <v>29</v>
      </c>
      <c r="B1" s="11">
        <f>Datenblatt!I7</f>
        <v>0</v>
      </c>
      <c r="C1" s="20" t="s">
        <v>30</v>
      </c>
      <c r="E1" s="21" t="s">
        <v>31</v>
      </c>
      <c r="F1" s="21"/>
      <c r="G1" s="21" t="s">
        <v>32</v>
      </c>
      <c r="H1" s="9"/>
      <c r="I1" s="5"/>
      <c r="J1" s="9"/>
      <c r="K1" s="9"/>
      <c r="L1" s="9"/>
      <c r="AC1" s="20" t="s">
        <v>33</v>
      </c>
      <c r="AD1" s="20" t="str">
        <f>B7</f>
        <v>NMS Seekirchen</v>
      </c>
      <c r="AE1" s="5" t="s">
        <v>11</v>
      </c>
      <c r="AF1" s="20" t="str">
        <f>B8</f>
        <v>CD Gymnasium Salzburg 2</v>
      </c>
      <c r="AG1" s="20">
        <f>H2</f>
        <v>2</v>
      </c>
      <c r="AH1" s="5" t="s">
        <v>12</v>
      </c>
      <c r="AI1" s="20">
        <f>J2</f>
        <v>0</v>
      </c>
      <c r="AJ1" s="5" t="s">
        <v>13</v>
      </c>
      <c r="AK1" s="20">
        <f>L2</f>
        <v>22</v>
      </c>
      <c r="AL1" s="5" t="s">
        <v>11</v>
      </c>
      <c r="AM1" s="20">
        <f>N2</f>
        <v>5</v>
      </c>
      <c r="AN1" s="5" t="s">
        <v>14</v>
      </c>
      <c r="AO1" s="20">
        <f>IF(AG1=0,IF(AI1=0,0,1),1)</f>
        <v>1</v>
      </c>
      <c r="AP1" s="20">
        <f>IF(AG1&gt;AI1,1,0)</f>
        <v>1</v>
      </c>
      <c r="AQ1" s="20">
        <f>AO1-AP1-AR1</f>
        <v>0</v>
      </c>
      <c r="AR1" s="20">
        <f>IF(AG1&lt;AI1,1,0)</f>
        <v>0</v>
      </c>
    </row>
    <row r="2" spans="1:46" ht="15">
      <c r="A2" s="9" t="s">
        <v>34</v>
      </c>
      <c r="B2" s="20" t="s">
        <v>194</v>
      </c>
      <c r="C2" s="20" t="str">
        <f>B2</f>
        <v>B </v>
      </c>
      <c r="D2" s="20" t="s">
        <v>62</v>
      </c>
      <c r="E2" s="20" t="str">
        <f>B7</f>
        <v>NMS Seekirchen</v>
      </c>
      <c r="F2" s="24" t="s">
        <v>11</v>
      </c>
      <c r="G2" s="20" t="str">
        <f>B8</f>
        <v>CD Gymnasium Salzburg 2</v>
      </c>
      <c r="H2" s="1">
        <f aca="true" t="shared" si="0" ref="H2:H7">(IF(Q2&gt;S2,1,0))+(IF(U2&gt;W2,1,0))+(IF(Y2&gt;AA2,1,0))</f>
        <v>2</v>
      </c>
      <c r="I2" s="2" t="s">
        <v>12</v>
      </c>
      <c r="J2" s="1">
        <f aca="true" t="shared" si="1" ref="J2:J7">(IF(Q2&lt;S2,1,0))+(IF(U2&lt;W2,1,0))+(IF(Y2&lt;AA2,1,0))</f>
        <v>0</v>
      </c>
      <c r="K2" s="3" t="s">
        <v>13</v>
      </c>
      <c r="L2" s="4">
        <f aca="true" t="shared" si="2" ref="L2:L7">Q2+U2+Y2</f>
        <v>22</v>
      </c>
      <c r="M2" s="2" t="s">
        <v>11</v>
      </c>
      <c r="N2" s="4">
        <f aca="true" t="shared" si="3" ref="N2:N7">S2+W2+AA2</f>
        <v>5</v>
      </c>
      <c r="O2" s="20" t="s">
        <v>14</v>
      </c>
      <c r="P2" s="7" t="s">
        <v>15</v>
      </c>
      <c r="Q2" s="7">
        <f>Ergebnisse!Q11</f>
        <v>11</v>
      </c>
      <c r="R2" s="6" t="s">
        <v>11</v>
      </c>
      <c r="S2" s="7">
        <f>Ergebnisse!S11</f>
        <v>4</v>
      </c>
      <c r="T2" s="7" t="s">
        <v>16</v>
      </c>
      <c r="U2" s="7">
        <f>Ergebnisse!U11</f>
        <v>11</v>
      </c>
      <c r="V2" s="6" t="s">
        <v>11</v>
      </c>
      <c r="W2" s="7">
        <f>Ergebnisse!W11</f>
        <v>1</v>
      </c>
      <c r="X2" s="7" t="s">
        <v>16</v>
      </c>
      <c r="Y2" s="7"/>
      <c r="Z2" s="6" t="s">
        <v>11</v>
      </c>
      <c r="AA2" s="7"/>
      <c r="AB2" s="1" t="s">
        <v>17</v>
      </c>
      <c r="AC2" s="20" t="b">
        <f aca="true" t="shared" si="4" ref="AC2:AC7">IF(L2=Q2+U2+Y2,IF(N2=S2+W2+AA2,TRUE))</f>
        <v>1</v>
      </c>
      <c r="AD2" s="20" t="str">
        <f>B7</f>
        <v>NMS Seekirchen</v>
      </c>
      <c r="AE2" s="5" t="s">
        <v>11</v>
      </c>
      <c r="AF2" s="20" t="str">
        <f>B9</f>
        <v>BG BRG Borg St. Johann</v>
      </c>
      <c r="AG2" s="20">
        <f>H4</f>
        <v>1</v>
      </c>
      <c r="AH2" s="5" t="s">
        <v>12</v>
      </c>
      <c r="AI2" s="20">
        <f>J4</f>
        <v>1</v>
      </c>
      <c r="AJ2" s="5" t="s">
        <v>13</v>
      </c>
      <c r="AK2" s="20">
        <f>L4</f>
        <v>25</v>
      </c>
      <c r="AL2" s="5" t="s">
        <v>11</v>
      </c>
      <c r="AM2" s="20">
        <f>N4</f>
        <v>22</v>
      </c>
      <c r="AN2" s="5" t="s">
        <v>14</v>
      </c>
      <c r="AO2" s="20">
        <f>IF(AG2=0,IF(AI2=0,0,1),1)</f>
        <v>1</v>
      </c>
      <c r="AP2" s="20">
        <f>IF(AG2&gt;AI2,1,0)</f>
        <v>0</v>
      </c>
      <c r="AQ2" s="20">
        <f>AO2-AP2-AR2</f>
        <v>1</v>
      </c>
      <c r="AR2" s="20">
        <f>IF(AG2&lt;AI2,1,0)</f>
        <v>0</v>
      </c>
      <c r="AT2" s="20"/>
    </row>
    <row r="3" spans="1:46" ht="15">
      <c r="A3" s="9" t="s">
        <v>35</v>
      </c>
      <c r="C3" s="20" t="str">
        <f>B2</f>
        <v>B </v>
      </c>
      <c r="D3" s="20" t="s">
        <v>63</v>
      </c>
      <c r="E3" s="20" t="str">
        <f>B9</f>
        <v>BG BRG Borg St. Johann</v>
      </c>
      <c r="F3" s="24" t="s">
        <v>11</v>
      </c>
      <c r="G3" s="25" t="str">
        <f>B10</f>
        <v>NSMS Faistenau 2</v>
      </c>
      <c r="H3" s="1">
        <f t="shared" si="0"/>
        <v>2</v>
      </c>
      <c r="I3" s="2" t="s">
        <v>12</v>
      </c>
      <c r="J3" s="1">
        <f t="shared" si="1"/>
        <v>0</v>
      </c>
      <c r="K3" s="3" t="s">
        <v>13</v>
      </c>
      <c r="L3" s="4">
        <f t="shared" si="2"/>
        <v>22</v>
      </c>
      <c r="M3" s="2" t="s">
        <v>11</v>
      </c>
      <c r="N3" s="4">
        <f t="shared" si="3"/>
        <v>7</v>
      </c>
      <c r="O3" s="20" t="s">
        <v>14</v>
      </c>
      <c r="P3" s="7" t="s">
        <v>15</v>
      </c>
      <c r="Q3" s="7">
        <f>Ergebnisse!Q12</f>
        <v>11</v>
      </c>
      <c r="R3" s="6" t="s">
        <v>11</v>
      </c>
      <c r="S3" s="7">
        <f>Ergebnisse!S12</f>
        <v>4</v>
      </c>
      <c r="T3" s="7" t="s">
        <v>16</v>
      </c>
      <c r="U3" s="7">
        <f>Ergebnisse!U12</f>
        <v>11</v>
      </c>
      <c r="V3" s="6" t="s">
        <v>11</v>
      </c>
      <c r="W3" s="7">
        <f>Ergebnisse!W12</f>
        <v>3</v>
      </c>
      <c r="X3" s="7" t="s">
        <v>16</v>
      </c>
      <c r="Y3" s="7"/>
      <c r="Z3" s="6" t="s">
        <v>11</v>
      </c>
      <c r="AA3" s="7"/>
      <c r="AB3" s="1" t="s">
        <v>17</v>
      </c>
      <c r="AC3" s="20" t="b">
        <f t="shared" si="4"/>
        <v>1</v>
      </c>
      <c r="AD3" s="20" t="str">
        <f>B7</f>
        <v>NMS Seekirchen</v>
      </c>
      <c r="AE3" s="5" t="s">
        <v>11</v>
      </c>
      <c r="AF3" s="20" t="str">
        <f>B10</f>
        <v>NSMS Faistenau 2</v>
      </c>
      <c r="AG3" s="20">
        <f>H6</f>
        <v>2</v>
      </c>
      <c r="AH3" s="5" t="s">
        <v>12</v>
      </c>
      <c r="AI3" s="20">
        <f>J6</f>
        <v>0</v>
      </c>
      <c r="AJ3" s="5" t="s">
        <v>13</v>
      </c>
      <c r="AK3" s="20">
        <f>L6</f>
        <v>22</v>
      </c>
      <c r="AL3" s="5" t="s">
        <v>11</v>
      </c>
      <c r="AM3" s="20">
        <f>N6</f>
        <v>6</v>
      </c>
      <c r="AN3" s="5" t="s">
        <v>14</v>
      </c>
      <c r="AO3" s="20">
        <f>IF(AG3=0,IF(AI3=0,0,1),1)</f>
        <v>1</v>
      </c>
      <c r="AP3" s="20">
        <f>IF(AG3&gt;AI3,1,0)</f>
        <v>1</v>
      </c>
      <c r="AQ3" s="20">
        <f>AO3-AP3-AR3</f>
        <v>0</v>
      </c>
      <c r="AR3" s="20">
        <f>IF(AG3&lt;AI3,1,0)</f>
        <v>0</v>
      </c>
      <c r="AT3" s="20"/>
    </row>
    <row r="4" spans="1:46" ht="15">
      <c r="A4" s="9" t="s">
        <v>89</v>
      </c>
      <c r="B4" s="26"/>
      <c r="C4" s="20" t="str">
        <f>B2</f>
        <v>B </v>
      </c>
      <c r="D4" s="20" t="s">
        <v>64</v>
      </c>
      <c r="E4" s="20" t="str">
        <f>B7</f>
        <v>NMS Seekirchen</v>
      </c>
      <c r="F4" s="24" t="s">
        <v>11</v>
      </c>
      <c r="G4" s="20" t="str">
        <f>B9</f>
        <v>BG BRG Borg St. Johann</v>
      </c>
      <c r="H4" s="1">
        <f t="shared" si="0"/>
        <v>1</v>
      </c>
      <c r="I4" s="2" t="s">
        <v>12</v>
      </c>
      <c r="J4" s="1">
        <f t="shared" si="1"/>
        <v>1</v>
      </c>
      <c r="K4" s="3" t="s">
        <v>13</v>
      </c>
      <c r="L4" s="4">
        <f t="shared" si="2"/>
        <v>25</v>
      </c>
      <c r="M4" s="2" t="s">
        <v>11</v>
      </c>
      <c r="N4" s="4">
        <f t="shared" si="3"/>
        <v>22</v>
      </c>
      <c r="O4" s="20" t="s">
        <v>14</v>
      </c>
      <c r="P4" s="7" t="s">
        <v>15</v>
      </c>
      <c r="Q4" s="7">
        <f>Ergebnisse!Q13</f>
        <v>14</v>
      </c>
      <c r="R4" s="6" t="s">
        <v>11</v>
      </c>
      <c r="S4" s="7">
        <f>Ergebnisse!S13</f>
        <v>15</v>
      </c>
      <c r="T4" s="7" t="s">
        <v>16</v>
      </c>
      <c r="U4" s="7">
        <f>Ergebnisse!U13</f>
        <v>11</v>
      </c>
      <c r="V4" s="6" t="s">
        <v>11</v>
      </c>
      <c r="W4" s="7">
        <f>Ergebnisse!W13</f>
        <v>7</v>
      </c>
      <c r="X4" s="7" t="s">
        <v>16</v>
      </c>
      <c r="Y4" s="7"/>
      <c r="Z4" s="6" t="s">
        <v>11</v>
      </c>
      <c r="AA4" s="7"/>
      <c r="AB4" s="1" t="s">
        <v>17</v>
      </c>
      <c r="AC4" s="20" t="b">
        <f t="shared" si="4"/>
        <v>1</v>
      </c>
      <c r="AG4" s="20">
        <f>SUM(AG1:AG3)</f>
        <v>5</v>
      </c>
      <c r="AI4" s="20">
        <f>SUM(AI1:AI3)</f>
        <v>1</v>
      </c>
      <c r="AK4" s="20">
        <f>SUM(AK1:AK3)</f>
        <v>69</v>
      </c>
      <c r="AM4" s="20">
        <f>SUM(AM1:AM3)</f>
        <v>33</v>
      </c>
      <c r="AO4" s="20">
        <f>SUM(AO1:AO3)</f>
        <v>3</v>
      </c>
      <c r="AP4" s="20">
        <f>SUM(AP1:AP3)</f>
        <v>2</v>
      </c>
      <c r="AQ4" s="20">
        <f>SUM(AQ1:AQ3)</f>
        <v>1</v>
      </c>
      <c r="AR4" s="20">
        <f>SUM(AR1:AR3)</f>
        <v>0</v>
      </c>
      <c r="AT4" s="20"/>
    </row>
    <row r="5" spans="1:46" ht="15">
      <c r="A5" s="9" t="s">
        <v>88</v>
      </c>
      <c r="B5" s="72" t="s">
        <v>158</v>
      </c>
      <c r="C5" s="20" t="str">
        <f>B2</f>
        <v>B </v>
      </c>
      <c r="D5" s="20" t="s">
        <v>65</v>
      </c>
      <c r="E5" s="20" t="str">
        <f>B8</f>
        <v>CD Gymnasium Salzburg 2</v>
      </c>
      <c r="F5" s="24" t="s">
        <v>11</v>
      </c>
      <c r="G5" s="20" t="str">
        <f>B10</f>
        <v>NSMS Faistenau 2</v>
      </c>
      <c r="H5" s="1">
        <f t="shared" si="0"/>
        <v>0</v>
      </c>
      <c r="I5" s="2" t="s">
        <v>12</v>
      </c>
      <c r="J5" s="1">
        <f t="shared" si="1"/>
        <v>2</v>
      </c>
      <c r="K5" s="3" t="s">
        <v>13</v>
      </c>
      <c r="L5" s="4">
        <f t="shared" si="2"/>
        <v>14</v>
      </c>
      <c r="M5" s="2" t="s">
        <v>11</v>
      </c>
      <c r="N5" s="4">
        <f t="shared" si="3"/>
        <v>22</v>
      </c>
      <c r="O5" s="20" t="s">
        <v>14</v>
      </c>
      <c r="P5" s="7" t="s">
        <v>15</v>
      </c>
      <c r="Q5" s="7">
        <f>Ergebnisse!Q14</f>
        <v>8</v>
      </c>
      <c r="R5" s="6" t="s">
        <v>11</v>
      </c>
      <c r="S5" s="7">
        <f>Ergebnisse!S14</f>
        <v>11</v>
      </c>
      <c r="T5" s="7" t="s">
        <v>16</v>
      </c>
      <c r="U5" s="7">
        <f>Ergebnisse!U14</f>
        <v>6</v>
      </c>
      <c r="V5" s="6" t="s">
        <v>11</v>
      </c>
      <c r="W5" s="7">
        <f>Ergebnisse!W14</f>
        <v>11</v>
      </c>
      <c r="X5" s="7" t="s">
        <v>16</v>
      </c>
      <c r="Y5" s="7"/>
      <c r="Z5" s="6" t="s">
        <v>11</v>
      </c>
      <c r="AA5" s="7"/>
      <c r="AB5" s="1" t="s">
        <v>17</v>
      </c>
      <c r="AC5" s="20" t="b">
        <f t="shared" si="4"/>
        <v>1</v>
      </c>
      <c r="AK5" s="20"/>
      <c r="AM5" s="20"/>
      <c r="AT5" s="20"/>
    </row>
    <row r="6" spans="1:60" ht="15">
      <c r="A6" s="27" t="s">
        <v>37</v>
      </c>
      <c r="C6" s="20" t="str">
        <f>B2</f>
        <v>B </v>
      </c>
      <c r="D6" s="20" t="s">
        <v>66</v>
      </c>
      <c r="E6" s="20" t="str">
        <f>B7</f>
        <v>NMS Seekirchen</v>
      </c>
      <c r="F6" s="24" t="s">
        <v>11</v>
      </c>
      <c r="G6" s="20" t="str">
        <f>B10</f>
        <v>NSMS Faistenau 2</v>
      </c>
      <c r="H6" s="1">
        <f t="shared" si="0"/>
        <v>2</v>
      </c>
      <c r="I6" s="2" t="s">
        <v>12</v>
      </c>
      <c r="J6" s="1">
        <f t="shared" si="1"/>
        <v>0</v>
      </c>
      <c r="K6" s="3" t="s">
        <v>13</v>
      </c>
      <c r="L6" s="4">
        <f t="shared" si="2"/>
        <v>22</v>
      </c>
      <c r="M6" s="2" t="s">
        <v>11</v>
      </c>
      <c r="N6" s="4">
        <f t="shared" si="3"/>
        <v>6</v>
      </c>
      <c r="O6" s="20" t="s">
        <v>14</v>
      </c>
      <c r="P6" s="7" t="s">
        <v>15</v>
      </c>
      <c r="Q6" s="7">
        <f>Ergebnisse!Q15</f>
        <v>11</v>
      </c>
      <c r="R6" s="6" t="s">
        <v>11</v>
      </c>
      <c r="S6" s="7">
        <f>Ergebnisse!S15</f>
        <v>3</v>
      </c>
      <c r="T6" s="7" t="s">
        <v>16</v>
      </c>
      <c r="U6" s="7">
        <f>Ergebnisse!U15</f>
        <v>11</v>
      </c>
      <c r="V6" s="6" t="s">
        <v>11</v>
      </c>
      <c r="W6" s="7">
        <f>Ergebnisse!W15</f>
        <v>3</v>
      </c>
      <c r="X6" s="7" t="s">
        <v>16</v>
      </c>
      <c r="Y6" s="7"/>
      <c r="Z6" s="6" t="s">
        <v>11</v>
      </c>
      <c r="AA6" s="7"/>
      <c r="AB6" s="1" t="s">
        <v>17</v>
      </c>
      <c r="AC6" s="20" t="b">
        <f t="shared" si="4"/>
        <v>1</v>
      </c>
      <c r="AD6" s="20" t="str">
        <f>B8</f>
        <v>CD Gymnasium Salzburg 2</v>
      </c>
      <c r="AE6" s="5" t="s">
        <v>11</v>
      </c>
      <c r="AF6" s="20" t="str">
        <f>B7</f>
        <v>NMS Seekirchen</v>
      </c>
      <c r="AG6" s="20">
        <f>AI1</f>
        <v>0</v>
      </c>
      <c r="AH6" s="5" t="s">
        <v>12</v>
      </c>
      <c r="AI6" s="20">
        <f>AG1</f>
        <v>2</v>
      </c>
      <c r="AJ6" s="5" t="s">
        <v>13</v>
      </c>
      <c r="AK6" s="20">
        <f>AM1</f>
        <v>5</v>
      </c>
      <c r="AL6" s="5" t="s">
        <v>11</v>
      </c>
      <c r="AM6" s="20">
        <f>AK1</f>
        <v>22</v>
      </c>
      <c r="AN6" s="5" t="s">
        <v>14</v>
      </c>
      <c r="AO6" s="20">
        <f>IF(AG6=0,IF(AI6=0,0,1),1)</f>
        <v>1</v>
      </c>
      <c r="AP6" s="20">
        <f>IF(AG6&gt;AI6,1,0)</f>
        <v>0</v>
      </c>
      <c r="AQ6" s="20">
        <f>AO6-AP6-AR6</f>
        <v>0</v>
      </c>
      <c r="AR6" s="20">
        <f>IF(AG6&lt;AI6,1,0)</f>
        <v>1</v>
      </c>
      <c r="AV6" s="5" t="s">
        <v>38</v>
      </c>
      <c r="AW6" s="28" t="s">
        <v>39</v>
      </c>
      <c r="AX6" s="28" t="s">
        <v>40</v>
      </c>
      <c r="AY6" s="28" t="s">
        <v>41</v>
      </c>
      <c r="AZ6" s="47"/>
      <c r="BA6" s="33" t="s">
        <v>3</v>
      </c>
      <c r="BB6" s="33"/>
      <c r="BC6" s="34"/>
      <c r="BD6" s="47"/>
      <c r="BE6" s="33" t="s">
        <v>9</v>
      </c>
      <c r="BF6" s="33"/>
      <c r="BG6" s="34"/>
      <c r="BH6" s="17" t="s">
        <v>42</v>
      </c>
    </row>
    <row r="7" spans="1:59" ht="15">
      <c r="A7" s="9" t="s">
        <v>43</v>
      </c>
      <c r="B7" s="82" t="str">
        <f>Datenblatt!B21</f>
        <v>NMS Seekirchen</v>
      </c>
      <c r="C7" s="20" t="str">
        <f>B2</f>
        <v>B </v>
      </c>
      <c r="D7" s="20" t="s">
        <v>67</v>
      </c>
      <c r="E7" s="20" t="str">
        <f>B8</f>
        <v>CD Gymnasium Salzburg 2</v>
      </c>
      <c r="F7" s="24" t="s">
        <v>11</v>
      </c>
      <c r="G7" s="20" t="str">
        <f>B9</f>
        <v>BG BRG Borg St. Johann</v>
      </c>
      <c r="H7" s="1">
        <f t="shared" si="0"/>
        <v>0</v>
      </c>
      <c r="I7" s="2" t="s">
        <v>12</v>
      </c>
      <c r="J7" s="1">
        <f t="shared" si="1"/>
        <v>2</v>
      </c>
      <c r="K7" s="3" t="s">
        <v>13</v>
      </c>
      <c r="L7" s="4">
        <f t="shared" si="2"/>
        <v>7</v>
      </c>
      <c r="M7" s="2" t="s">
        <v>11</v>
      </c>
      <c r="N7" s="4">
        <f t="shared" si="3"/>
        <v>22</v>
      </c>
      <c r="O7" s="20" t="s">
        <v>14</v>
      </c>
      <c r="P7" s="7" t="s">
        <v>15</v>
      </c>
      <c r="Q7" s="7">
        <f>Ergebnisse!Q16</f>
        <v>2</v>
      </c>
      <c r="R7" s="6" t="s">
        <v>11</v>
      </c>
      <c r="S7" s="7">
        <f>Ergebnisse!S16</f>
        <v>11</v>
      </c>
      <c r="T7" s="7" t="s">
        <v>16</v>
      </c>
      <c r="U7" s="7">
        <f>Ergebnisse!U16</f>
        <v>5</v>
      </c>
      <c r="V7" s="6" t="s">
        <v>11</v>
      </c>
      <c r="W7" s="7">
        <f>Ergebnisse!W16</f>
        <v>11</v>
      </c>
      <c r="X7" s="7" t="s">
        <v>16</v>
      </c>
      <c r="Y7" s="7"/>
      <c r="Z7" s="6" t="s">
        <v>11</v>
      </c>
      <c r="AA7" s="7"/>
      <c r="AB7" s="1" t="s">
        <v>17</v>
      </c>
      <c r="AC7" s="20" t="b">
        <f t="shared" si="4"/>
        <v>1</v>
      </c>
      <c r="AD7" s="20" t="str">
        <f>B8</f>
        <v>CD Gymnasium Salzburg 2</v>
      </c>
      <c r="AE7" s="5" t="s">
        <v>11</v>
      </c>
      <c r="AF7" s="20" t="str">
        <f>B9</f>
        <v>BG BRG Borg St. Johann</v>
      </c>
      <c r="AG7" s="20">
        <f>H7</f>
        <v>0</v>
      </c>
      <c r="AH7" s="5" t="s">
        <v>12</v>
      </c>
      <c r="AI7" s="20">
        <f>J7</f>
        <v>2</v>
      </c>
      <c r="AJ7" s="5" t="s">
        <v>13</v>
      </c>
      <c r="AK7" s="20">
        <f>L7</f>
        <v>7</v>
      </c>
      <c r="AL7" s="5" t="s">
        <v>11</v>
      </c>
      <c r="AM7" s="20">
        <f>N7</f>
        <v>22</v>
      </c>
      <c r="AN7" s="5" t="s">
        <v>14</v>
      </c>
      <c r="AO7" s="20">
        <f>IF(AG7=0,IF(AI7=0,0,1),1)</f>
        <v>1</v>
      </c>
      <c r="AP7" s="20">
        <f>IF(AG7&gt;AI7,1,0)</f>
        <v>0</v>
      </c>
      <c r="AQ7" s="20">
        <f>AO7-AP7-AR7</f>
        <v>0</v>
      </c>
      <c r="AR7" s="20">
        <f>IF(AG7&lt;AI7,1,0)</f>
        <v>1</v>
      </c>
      <c r="AW7" s="28"/>
      <c r="AX7" s="28"/>
      <c r="AY7" s="28"/>
      <c r="AZ7" s="35" t="s">
        <v>44</v>
      </c>
      <c r="BA7" s="36"/>
      <c r="BB7" s="36" t="s">
        <v>45</v>
      </c>
      <c r="BC7" s="37" t="s">
        <v>46</v>
      </c>
      <c r="BD7" s="35" t="s">
        <v>44</v>
      </c>
      <c r="BE7" s="36"/>
      <c r="BF7" s="36" t="s">
        <v>45</v>
      </c>
      <c r="BG7" s="37" t="s">
        <v>46</v>
      </c>
    </row>
    <row r="8" spans="1:60" ht="15">
      <c r="A8" s="9" t="s">
        <v>47</v>
      </c>
      <c r="B8" s="82" t="str">
        <f>Datenblatt!B22</f>
        <v>CD Gymnasium Salzburg 2</v>
      </c>
      <c r="AD8" s="20" t="str">
        <f>B8</f>
        <v>CD Gymnasium Salzburg 2</v>
      </c>
      <c r="AE8" s="5" t="s">
        <v>11</v>
      </c>
      <c r="AF8" s="20" t="str">
        <f>B10</f>
        <v>NSMS Faistenau 2</v>
      </c>
      <c r="AG8" s="20">
        <f>H5</f>
        <v>0</v>
      </c>
      <c r="AH8" s="5" t="s">
        <v>12</v>
      </c>
      <c r="AI8" s="20">
        <f>J5</f>
        <v>2</v>
      </c>
      <c r="AJ8" s="5" t="s">
        <v>13</v>
      </c>
      <c r="AK8" s="20">
        <f>L5</f>
        <v>14</v>
      </c>
      <c r="AL8" s="5" t="s">
        <v>11</v>
      </c>
      <c r="AM8" s="20">
        <f>N5</f>
        <v>22</v>
      </c>
      <c r="AN8" s="5" t="s">
        <v>14</v>
      </c>
      <c r="AO8" s="20">
        <f>IF(AG8=0,IF(AI8=0,0,1),1)</f>
        <v>1</v>
      </c>
      <c r="AP8" s="20">
        <f>IF(AG8&gt;AI8,1,0)</f>
        <v>0</v>
      </c>
      <c r="AQ8" s="20">
        <f>AO8-AP8-AR8</f>
        <v>0</v>
      </c>
      <c r="AR8" s="20">
        <f>IF(AG8&lt;AI8,1,0)</f>
        <v>1</v>
      </c>
      <c r="AT8" s="9" t="s">
        <v>20</v>
      </c>
      <c r="AU8" s="11" t="s">
        <v>127</v>
      </c>
      <c r="AV8" s="5">
        <v>3</v>
      </c>
      <c r="AW8" s="48">
        <v>2</v>
      </c>
      <c r="AX8" s="49">
        <v>1</v>
      </c>
      <c r="AY8" s="48">
        <v>0</v>
      </c>
      <c r="AZ8" s="5">
        <v>5</v>
      </c>
      <c r="BA8" s="5" t="s">
        <v>12</v>
      </c>
      <c r="BB8" s="5">
        <v>1</v>
      </c>
      <c r="BC8" s="39">
        <v>4</v>
      </c>
      <c r="BD8" s="9">
        <v>69</v>
      </c>
      <c r="BE8" s="5" t="s">
        <v>11</v>
      </c>
      <c r="BF8" s="9">
        <v>33</v>
      </c>
      <c r="BG8" s="39">
        <v>36</v>
      </c>
      <c r="BH8" s="17">
        <v>5</v>
      </c>
    </row>
    <row r="9" spans="1:60" ht="15">
      <c r="A9" s="9" t="s">
        <v>48</v>
      </c>
      <c r="B9" s="82" t="str">
        <f>Datenblatt!B23</f>
        <v>BG BRG Borg St. Johann</v>
      </c>
      <c r="AG9" s="20">
        <f>SUM(AG6:AG8)</f>
        <v>0</v>
      </c>
      <c r="AI9" s="20">
        <f>SUM(AI6:AI8)</f>
        <v>6</v>
      </c>
      <c r="AK9" s="20">
        <f>SUM(AK6:AK8)</f>
        <v>26</v>
      </c>
      <c r="AM9" s="20">
        <f>SUM(AM6:AM8)</f>
        <v>66</v>
      </c>
      <c r="AO9" s="20">
        <f>SUM(AO6:AO8)</f>
        <v>3</v>
      </c>
      <c r="AP9" s="20">
        <f>SUM(AP6:AP8)</f>
        <v>0</v>
      </c>
      <c r="AQ9" s="20">
        <f>SUM(AQ6:AQ8)</f>
        <v>0</v>
      </c>
      <c r="AR9" s="20">
        <f>SUM(AR6:AR8)</f>
        <v>3</v>
      </c>
      <c r="AT9" s="9" t="s">
        <v>21</v>
      </c>
      <c r="AU9" s="11" t="s">
        <v>124</v>
      </c>
      <c r="AV9" s="5">
        <v>3</v>
      </c>
      <c r="AW9" s="48">
        <v>2</v>
      </c>
      <c r="AX9" s="49">
        <v>1</v>
      </c>
      <c r="AY9" s="48">
        <v>0</v>
      </c>
      <c r="AZ9" s="5">
        <v>5</v>
      </c>
      <c r="BA9" s="5" t="s">
        <v>12</v>
      </c>
      <c r="BB9" s="5">
        <v>1</v>
      </c>
      <c r="BC9" s="39">
        <v>4</v>
      </c>
      <c r="BD9" s="9">
        <v>66</v>
      </c>
      <c r="BE9" s="5" t="s">
        <v>11</v>
      </c>
      <c r="BF9" s="9">
        <v>39</v>
      </c>
      <c r="BG9" s="39">
        <v>27</v>
      </c>
      <c r="BH9" s="17">
        <v>5</v>
      </c>
    </row>
    <row r="10" spans="1:60" ht="15">
      <c r="A10" s="9" t="s">
        <v>49</v>
      </c>
      <c r="B10" s="82" t="str">
        <f>Datenblatt!B24</f>
        <v>NSMS Faistenau 2</v>
      </c>
      <c r="D10" s="40"/>
      <c r="AK10" s="20"/>
      <c r="AM10" s="20"/>
      <c r="AT10" s="9" t="s">
        <v>22</v>
      </c>
      <c r="AU10" s="11" t="s">
        <v>126</v>
      </c>
      <c r="AV10" s="5">
        <v>3</v>
      </c>
      <c r="AW10" s="48">
        <v>1</v>
      </c>
      <c r="AX10" s="49">
        <v>0</v>
      </c>
      <c r="AY10" s="48">
        <v>2</v>
      </c>
      <c r="AZ10" s="5">
        <v>2</v>
      </c>
      <c r="BA10" s="5" t="s">
        <v>12</v>
      </c>
      <c r="BB10" s="5">
        <v>4</v>
      </c>
      <c r="BC10" s="39">
        <v>-2</v>
      </c>
      <c r="BD10" s="9">
        <v>35</v>
      </c>
      <c r="BE10" s="5" t="s">
        <v>11</v>
      </c>
      <c r="BF10" s="9">
        <v>58</v>
      </c>
      <c r="BG10" s="39">
        <v>-23</v>
      </c>
      <c r="BH10" s="17">
        <v>2</v>
      </c>
    </row>
    <row r="11" spans="7:60" ht="15">
      <c r="G11" s="41"/>
      <c r="H11" s="1"/>
      <c r="I11" s="2"/>
      <c r="J11" s="1"/>
      <c r="K11" s="3"/>
      <c r="L11" s="4"/>
      <c r="M11" s="2"/>
      <c r="N11" s="4"/>
      <c r="P11" s="7"/>
      <c r="Q11" s="7"/>
      <c r="R11" s="6"/>
      <c r="S11" s="7"/>
      <c r="T11" s="7"/>
      <c r="U11" s="7"/>
      <c r="V11" s="6"/>
      <c r="W11" s="7"/>
      <c r="X11" s="7"/>
      <c r="Y11" s="7"/>
      <c r="Z11" s="6"/>
      <c r="AA11" s="7"/>
      <c r="AD11" s="20" t="str">
        <f>B9</f>
        <v>BG BRG Borg St. Johann</v>
      </c>
      <c r="AE11" s="5" t="s">
        <v>11</v>
      </c>
      <c r="AF11" s="20" t="str">
        <f>B7</f>
        <v>NMS Seekirchen</v>
      </c>
      <c r="AG11" s="20">
        <f>AI2</f>
        <v>1</v>
      </c>
      <c r="AH11" s="5" t="s">
        <v>12</v>
      </c>
      <c r="AI11" s="20">
        <f>AG2</f>
        <v>1</v>
      </c>
      <c r="AJ11" s="5" t="s">
        <v>13</v>
      </c>
      <c r="AK11" s="25">
        <f>AM2</f>
        <v>22</v>
      </c>
      <c r="AL11" s="5" t="s">
        <v>11</v>
      </c>
      <c r="AM11" s="25">
        <f>AK2</f>
        <v>25</v>
      </c>
      <c r="AN11" s="5" t="s">
        <v>14</v>
      </c>
      <c r="AO11" s="20">
        <f>IF(AG11=0,IF(AI11=0,0,1),1)</f>
        <v>1</v>
      </c>
      <c r="AP11" s="20">
        <f>IF(AG11&gt;AI11,1,0)</f>
        <v>0</v>
      </c>
      <c r="AQ11" s="20">
        <f>AO11-AP11-AR11</f>
        <v>1</v>
      </c>
      <c r="AR11" s="20">
        <f>IF(AG11&lt;AI11,1,0)</f>
        <v>0</v>
      </c>
      <c r="AT11" s="9" t="s">
        <v>23</v>
      </c>
      <c r="AU11" s="11" t="s">
        <v>123</v>
      </c>
      <c r="AV11" s="5">
        <v>3</v>
      </c>
      <c r="AW11" s="48">
        <v>0</v>
      </c>
      <c r="AX11" s="49">
        <v>0</v>
      </c>
      <c r="AY11" s="48">
        <v>3</v>
      </c>
      <c r="AZ11" s="5">
        <v>0</v>
      </c>
      <c r="BA11" s="5" t="s">
        <v>12</v>
      </c>
      <c r="BB11" s="5">
        <v>6</v>
      </c>
      <c r="BC11" s="39">
        <v>-6</v>
      </c>
      <c r="BD11" s="9">
        <v>26</v>
      </c>
      <c r="BE11" s="5" t="s">
        <v>11</v>
      </c>
      <c r="BF11" s="9">
        <v>66</v>
      </c>
      <c r="BG11" s="39">
        <v>-40</v>
      </c>
      <c r="BH11" s="17">
        <v>0</v>
      </c>
    </row>
    <row r="12" spans="30:47" ht="15">
      <c r="AD12" s="20" t="str">
        <f>B9</f>
        <v>BG BRG Borg St. Johann</v>
      </c>
      <c r="AE12" s="5" t="s">
        <v>11</v>
      </c>
      <c r="AF12" s="20" t="str">
        <f>B8</f>
        <v>CD Gymnasium Salzburg 2</v>
      </c>
      <c r="AG12" s="20">
        <f>AI7</f>
        <v>2</v>
      </c>
      <c r="AH12" s="5" t="s">
        <v>12</v>
      </c>
      <c r="AI12" s="20">
        <f>AG7</f>
        <v>0</v>
      </c>
      <c r="AJ12" s="5" t="s">
        <v>13</v>
      </c>
      <c r="AK12" s="25">
        <f>AM7</f>
        <v>22</v>
      </c>
      <c r="AL12" s="5" t="s">
        <v>11</v>
      </c>
      <c r="AM12" s="25">
        <f>AK7</f>
        <v>7</v>
      </c>
      <c r="AN12" s="5" t="s">
        <v>14</v>
      </c>
      <c r="AO12" s="20">
        <f>IF(AG12=0,IF(AI12=0,0,1),1)</f>
        <v>1</v>
      </c>
      <c r="AP12" s="20">
        <f>IF(AG12&gt;AI12,1,0)</f>
        <v>1</v>
      </c>
      <c r="AQ12" s="20">
        <f>AO12-AP12-AR12</f>
        <v>0</v>
      </c>
      <c r="AR12" s="20">
        <f>IF(AG12&lt;AI12,1,0)</f>
        <v>0</v>
      </c>
      <c r="AT12" s="20"/>
      <c r="AU12" s="20"/>
    </row>
    <row r="13" spans="4:47" ht="15">
      <c r="D13" s="40"/>
      <c r="AD13" s="20" t="str">
        <f>B9</f>
        <v>BG BRG Borg St. Johann</v>
      </c>
      <c r="AE13" s="5" t="s">
        <v>11</v>
      </c>
      <c r="AF13" s="20" t="str">
        <f>B10</f>
        <v>NSMS Faistenau 2</v>
      </c>
      <c r="AG13" s="20">
        <f>H3</f>
        <v>2</v>
      </c>
      <c r="AH13" s="5" t="s">
        <v>12</v>
      </c>
      <c r="AI13" s="20">
        <f>J3</f>
        <v>0</v>
      </c>
      <c r="AJ13" s="5" t="s">
        <v>13</v>
      </c>
      <c r="AK13" s="25">
        <f>L3</f>
        <v>22</v>
      </c>
      <c r="AL13" s="5" t="s">
        <v>11</v>
      </c>
      <c r="AM13" s="25">
        <f>N3</f>
        <v>7</v>
      </c>
      <c r="AN13" s="5" t="s">
        <v>14</v>
      </c>
      <c r="AO13" s="20">
        <f>IF(AG13=0,IF(AI13=0,0,1),1)</f>
        <v>1</v>
      </c>
      <c r="AP13" s="20">
        <f>IF(AG13&gt;AI13,1,0)</f>
        <v>1</v>
      </c>
      <c r="AQ13" s="20">
        <f>AO13-AP13-AR13</f>
        <v>0</v>
      </c>
      <c r="AR13" s="20">
        <f>IF(AG13&lt;AI13,1,0)</f>
        <v>0</v>
      </c>
      <c r="AT13" s="20"/>
      <c r="AU13" s="20"/>
    </row>
    <row r="14" spans="8:47" ht="15">
      <c r="H14" s="1"/>
      <c r="I14" s="2"/>
      <c r="J14" s="1"/>
      <c r="K14" s="3"/>
      <c r="L14" s="4"/>
      <c r="M14" s="2"/>
      <c r="N14" s="4"/>
      <c r="P14" s="7"/>
      <c r="Q14" s="7"/>
      <c r="R14" s="6"/>
      <c r="S14" s="7"/>
      <c r="T14" s="7"/>
      <c r="U14" s="7"/>
      <c r="V14" s="6"/>
      <c r="W14" s="7"/>
      <c r="X14" s="7"/>
      <c r="Y14" s="7"/>
      <c r="Z14" s="6"/>
      <c r="AA14" s="7"/>
      <c r="AG14" s="20">
        <f>SUM(AG11:AG13)</f>
        <v>5</v>
      </c>
      <c r="AI14" s="20">
        <f>SUM(AI11:AI13)</f>
        <v>1</v>
      </c>
      <c r="AK14" s="25">
        <f>SUM(AK11:AK13)</f>
        <v>66</v>
      </c>
      <c r="AM14" s="25">
        <f>SUM(AM11:AM13)</f>
        <v>39</v>
      </c>
      <c r="AO14" s="20">
        <f>SUM(AO10:AO13)</f>
        <v>3</v>
      </c>
      <c r="AP14" s="20">
        <f>SUM(AP10:AP13)</f>
        <v>2</v>
      </c>
      <c r="AQ14" s="20">
        <f>SUM(AQ10:AQ13)</f>
        <v>1</v>
      </c>
      <c r="AR14" s="20">
        <f>SUM(AR10:AR13)</f>
        <v>0</v>
      </c>
      <c r="AT14" s="20"/>
      <c r="AU14" s="20"/>
    </row>
    <row r="15" spans="46:47" ht="15">
      <c r="AT15" s="20"/>
      <c r="AU15" s="20"/>
    </row>
    <row r="16" spans="4:47" ht="15">
      <c r="D16" s="40"/>
      <c r="E16" s="40"/>
      <c r="AD16" s="20" t="str">
        <f>B10</f>
        <v>NSMS Faistenau 2</v>
      </c>
      <c r="AE16" s="5" t="s">
        <v>11</v>
      </c>
      <c r="AF16" s="20" t="str">
        <f>B7</f>
        <v>NMS Seekirchen</v>
      </c>
      <c r="AG16" s="20">
        <f>AI3</f>
        <v>0</v>
      </c>
      <c r="AH16" s="5" t="s">
        <v>12</v>
      </c>
      <c r="AI16" s="20">
        <f>AG3</f>
        <v>2</v>
      </c>
      <c r="AJ16" s="5" t="s">
        <v>13</v>
      </c>
      <c r="AK16" s="25">
        <f>AM3</f>
        <v>6</v>
      </c>
      <c r="AL16" s="5" t="s">
        <v>11</v>
      </c>
      <c r="AM16" s="25">
        <f>AK3</f>
        <v>22</v>
      </c>
      <c r="AN16" s="5" t="s">
        <v>14</v>
      </c>
      <c r="AO16" s="20">
        <f>IF(AG16=0,IF(AI16=0,0,1),1)</f>
        <v>1</v>
      </c>
      <c r="AP16" s="20">
        <f>IF(AG16&gt;AI16,1,0)</f>
        <v>0</v>
      </c>
      <c r="AQ16" s="20">
        <f>AO16-AP16-AR16</f>
        <v>0</v>
      </c>
      <c r="AR16" s="20">
        <f>IF(AG16&lt;AI16,1,0)</f>
        <v>1</v>
      </c>
      <c r="AT16" s="20"/>
      <c r="AU16" s="20"/>
    </row>
    <row r="17" spans="5:60" s="1" customFormat="1" ht="15">
      <c r="E17" s="20"/>
      <c r="F17" s="19"/>
      <c r="I17" s="2"/>
      <c r="K17" s="3"/>
      <c r="L17" s="4"/>
      <c r="M17" s="2"/>
      <c r="N17" s="4"/>
      <c r="P17" s="7"/>
      <c r="Q17" s="7"/>
      <c r="R17" s="6"/>
      <c r="S17" s="7"/>
      <c r="T17" s="7"/>
      <c r="U17" s="7"/>
      <c r="V17" s="6"/>
      <c r="W17" s="7"/>
      <c r="X17" s="7"/>
      <c r="Y17" s="7"/>
      <c r="Z17" s="6"/>
      <c r="AA17" s="7"/>
      <c r="AD17" s="1" t="str">
        <f>B10</f>
        <v>NSMS Faistenau 2</v>
      </c>
      <c r="AE17" s="2" t="s">
        <v>11</v>
      </c>
      <c r="AF17" s="1" t="str">
        <f>B8</f>
        <v>CD Gymnasium Salzburg 2</v>
      </c>
      <c r="AG17" s="1">
        <f>AI8</f>
        <v>2</v>
      </c>
      <c r="AH17" s="2" t="s">
        <v>12</v>
      </c>
      <c r="AI17" s="1">
        <f>AG8</f>
        <v>0</v>
      </c>
      <c r="AJ17" s="2" t="s">
        <v>13</v>
      </c>
      <c r="AK17" s="42">
        <f>AM8</f>
        <v>22</v>
      </c>
      <c r="AL17" s="2" t="s">
        <v>11</v>
      </c>
      <c r="AM17" s="42">
        <f>AK8</f>
        <v>14</v>
      </c>
      <c r="AN17" s="2" t="s">
        <v>14</v>
      </c>
      <c r="AO17" s="1">
        <f>IF(AG17=0,IF(AI17=0,0,1),1)</f>
        <v>1</v>
      </c>
      <c r="AP17" s="1">
        <f>IF(AG17&gt;AI17,1,0)</f>
        <v>1</v>
      </c>
      <c r="AQ17" s="1">
        <f>AO17-AP17-AR17</f>
        <v>0</v>
      </c>
      <c r="AR17" s="1">
        <f>IF(AG17&lt;AI17,1,0)</f>
        <v>0</v>
      </c>
      <c r="AT17" s="3"/>
      <c r="AU17" s="43"/>
      <c r="AV17" s="2"/>
      <c r="AW17" s="44"/>
      <c r="AX17" s="45"/>
      <c r="AY17" s="44"/>
      <c r="AZ17" s="2"/>
      <c r="BA17" s="2"/>
      <c r="BB17" s="2"/>
      <c r="BC17" s="3"/>
      <c r="BD17" s="3"/>
      <c r="BE17" s="2"/>
      <c r="BF17" s="3"/>
      <c r="BG17" s="3"/>
      <c r="BH17" s="19"/>
    </row>
    <row r="18" spans="5:59" ht="15">
      <c r="E18" s="41"/>
      <c r="AD18" s="20" t="str">
        <f>B10</f>
        <v>NSMS Faistenau 2</v>
      </c>
      <c r="AE18" s="5" t="s">
        <v>11</v>
      </c>
      <c r="AF18" s="20" t="str">
        <f>B9</f>
        <v>BG BRG Borg St. Johann</v>
      </c>
      <c r="AG18" s="20">
        <f>AI13</f>
        <v>0</v>
      </c>
      <c r="AH18" s="5" t="s">
        <v>12</v>
      </c>
      <c r="AI18" s="20">
        <f>AG13</f>
        <v>2</v>
      </c>
      <c r="AJ18" s="5" t="s">
        <v>13</v>
      </c>
      <c r="AK18" s="20">
        <f>AM13</f>
        <v>7</v>
      </c>
      <c r="AL18" s="5" t="s">
        <v>11</v>
      </c>
      <c r="AM18" s="20">
        <f>AK13</f>
        <v>22</v>
      </c>
      <c r="AN18" s="5" t="s">
        <v>14</v>
      </c>
      <c r="AO18" s="20">
        <f>IF(AG18=0,IF(AI18=0,0,1),1)</f>
        <v>1</v>
      </c>
      <c r="AP18" s="20">
        <f>IF(AG18&gt;AI18,1,0)</f>
        <v>0</v>
      </c>
      <c r="AQ18" s="20">
        <f>AO18-AP18-AR18</f>
        <v>0</v>
      </c>
      <c r="AR18" s="20">
        <f>IF(AG18&lt;AI18,1,0)</f>
        <v>1</v>
      </c>
      <c r="AX18" s="46"/>
      <c r="BC18" s="9"/>
      <c r="BD18" s="9"/>
      <c r="BE18" s="5"/>
      <c r="BF18" s="9"/>
      <c r="BG18" s="9"/>
    </row>
    <row r="19" spans="4:59" ht="15">
      <c r="D19" s="40"/>
      <c r="E19" s="40"/>
      <c r="AE19" s="20"/>
      <c r="AG19" s="20">
        <f>SUM(AG16:AG18)</f>
        <v>2</v>
      </c>
      <c r="AH19" s="20"/>
      <c r="AI19" s="20">
        <f>SUM(AI16:AI18)</f>
        <v>4</v>
      </c>
      <c r="AJ19" s="20"/>
      <c r="AK19" s="20">
        <f>SUM(AK16:AK18)</f>
        <v>35</v>
      </c>
      <c r="AL19" s="20"/>
      <c r="AM19" s="20">
        <f>SUM(AM16:AM18)</f>
        <v>58</v>
      </c>
      <c r="AN19" s="20"/>
      <c r="AO19" s="20">
        <f>SUM(AO16:AO18)</f>
        <v>3</v>
      </c>
      <c r="AP19" s="20">
        <f>SUM(AP16:AP18)</f>
        <v>1</v>
      </c>
      <c r="AQ19" s="20">
        <f>SUM(AQ16:AQ18)</f>
        <v>0</v>
      </c>
      <c r="AR19" s="20">
        <f>SUM(AR16:AR18)</f>
        <v>2</v>
      </c>
      <c r="AX19" s="46"/>
      <c r="BC19" s="9"/>
      <c r="BD19" s="9"/>
      <c r="BE19" s="5"/>
      <c r="BF19" s="9"/>
      <c r="BG19" s="9"/>
    </row>
    <row r="20" spans="4:60" ht="15">
      <c r="D20" s="1"/>
      <c r="E20" s="1"/>
      <c r="F20" s="19"/>
      <c r="G20" s="1"/>
      <c r="H20" s="1"/>
      <c r="I20" s="2"/>
      <c r="J20" s="1"/>
      <c r="K20" s="3"/>
      <c r="L20" s="4"/>
      <c r="M20" s="2"/>
      <c r="N20" s="4"/>
      <c r="O20" s="1"/>
      <c r="P20" s="7"/>
      <c r="Q20" s="7"/>
      <c r="R20" s="6"/>
      <c r="S20" s="7"/>
      <c r="T20" s="7"/>
      <c r="U20" s="7"/>
      <c r="V20" s="6"/>
      <c r="W20" s="7"/>
      <c r="X20" s="7"/>
      <c r="Y20" s="7"/>
      <c r="Z20" s="6"/>
      <c r="AA20" s="7"/>
      <c r="AE20" s="20"/>
      <c r="AH20" s="20"/>
      <c r="AJ20" s="20"/>
      <c r="AK20" s="20"/>
      <c r="AL20" s="20"/>
      <c r="AM20" s="20"/>
      <c r="AN20" s="20"/>
      <c r="AU20" s="20" t="str">
        <f>B7</f>
        <v>NMS Seekirchen</v>
      </c>
      <c r="AV20" s="5">
        <f>AO4</f>
        <v>3</v>
      </c>
      <c r="AW20" s="22">
        <f>AP4</f>
        <v>2</v>
      </c>
      <c r="AX20" s="46">
        <f>AQ4</f>
        <v>1</v>
      </c>
      <c r="AY20" s="22">
        <f>AR4</f>
        <v>0</v>
      </c>
      <c r="AZ20" s="5">
        <f>AG4</f>
        <v>5</v>
      </c>
      <c r="BA20" s="5" t="s">
        <v>12</v>
      </c>
      <c r="BB20" s="5">
        <f>AI4</f>
        <v>1</v>
      </c>
      <c r="BC20" s="20">
        <f>AZ20-BB20</f>
        <v>4</v>
      </c>
      <c r="BD20" s="20">
        <f>AK4</f>
        <v>69</v>
      </c>
      <c r="BE20" s="20" t="s">
        <v>11</v>
      </c>
      <c r="BF20" s="20">
        <f>AM4</f>
        <v>33</v>
      </c>
      <c r="BG20" s="20">
        <f>BD20-BF20</f>
        <v>36</v>
      </c>
      <c r="BH20" s="17">
        <f>2*AW20+AX20</f>
        <v>5</v>
      </c>
    </row>
    <row r="21" spans="31:60" ht="15">
      <c r="AE21" s="20"/>
      <c r="AH21" s="20"/>
      <c r="AJ21" s="20"/>
      <c r="AK21" s="20"/>
      <c r="AL21" s="20"/>
      <c r="AM21" s="20"/>
      <c r="AN21" s="20"/>
      <c r="AU21" s="20" t="str">
        <f>B8</f>
        <v>CD Gymnasium Salzburg 2</v>
      </c>
      <c r="AV21" s="5">
        <f>AO9</f>
        <v>3</v>
      </c>
      <c r="AW21" s="22">
        <f>AP9</f>
        <v>0</v>
      </c>
      <c r="AX21" s="46">
        <f>AQ9</f>
        <v>0</v>
      </c>
      <c r="AY21" s="22">
        <f>AR9</f>
        <v>3</v>
      </c>
      <c r="AZ21" s="5">
        <f>AG9</f>
        <v>0</v>
      </c>
      <c r="BA21" s="5" t="s">
        <v>12</v>
      </c>
      <c r="BB21" s="5">
        <f>AI9</f>
        <v>6</v>
      </c>
      <c r="BC21" s="20">
        <f>AZ21-BB21</f>
        <v>-6</v>
      </c>
      <c r="BD21" s="20">
        <f>AK9</f>
        <v>26</v>
      </c>
      <c r="BE21" s="20" t="s">
        <v>11</v>
      </c>
      <c r="BF21" s="20">
        <f>AM9</f>
        <v>66</v>
      </c>
      <c r="BG21" s="20">
        <f>BD21-BF21</f>
        <v>-40</v>
      </c>
      <c r="BH21" s="17">
        <f>2*AW21+AX21</f>
        <v>0</v>
      </c>
    </row>
    <row r="22" spans="31:60" ht="15">
      <c r="AE22" s="20"/>
      <c r="AH22" s="20"/>
      <c r="AJ22" s="20"/>
      <c r="AK22" s="20"/>
      <c r="AL22" s="20"/>
      <c r="AM22" s="20"/>
      <c r="AN22" s="20"/>
      <c r="AU22" s="20" t="str">
        <f>B9</f>
        <v>BG BRG Borg St. Johann</v>
      </c>
      <c r="AV22" s="5">
        <f>AO14</f>
        <v>3</v>
      </c>
      <c r="AW22" s="22">
        <f>AP14</f>
        <v>2</v>
      </c>
      <c r="AX22" s="46">
        <f>AQ14</f>
        <v>1</v>
      </c>
      <c r="AY22" s="22">
        <f>AR14</f>
        <v>0</v>
      </c>
      <c r="AZ22" s="5">
        <f>AG14</f>
        <v>5</v>
      </c>
      <c r="BA22" s="5" t="s">
        <v>12</v>
      </c>
      <c r="BB22" s="5">
        <f>AI14</f>
        <v>1</v>
      </c>
      <c r="BC22" s="20">
        <f>AZ22-BB22</f>
        <v>4</v>
      </c>
      <c r="BD22" s="20">
        <f>AK14</f>
        <v>66</v>
      </c>
      <c r="BE22" s="20" t="s">
        <v>11</v>
      </c>
      <c r="BF22" s="20">
        <f>AM14</f>
        <v>39</v>
      </c>
      <c r="BG22" s="20">
        <f>BD22-BF22</f>
        <v>27</v>
      </c>
      <c r="BH22" s="17">
        <f>2*AW22+AX22</f>
        <v>5</v>
      </c>
    </row>
    <row r="23" spans="31:60" ht="15">
      <c r="AE23" s="20"/>
      <c r="AH23" s="20"/>
      <c r="AJ23" s="20"/>
      <c r="AK23" s="20"/>
      <c r="AL23" s="20"/>
      <c r="AM23" s="20"/>
      <c r="AN23" s="20"/>
      <c r="AT23" s="20"/>
      <c r="AU23" s="20" t="str">
        <f>B10</f>
        <v>NSMS Faistenau 2</v>
      </c>
      <c r="AV23" s="5">
        <f>AO19</f>
        <v>3</v>
      </c>
      <c r="AW23" s="22">
        <f>AP19</f>
        <v>1</v>
      </c>
      <c r="AX23" s="23">
        <f>AQ19</f>
        <v>0</v>
      </c>
      <c r="AY23" s="22">
        <f>AR19</f>
        <v>2</v>
      </c>
      <c r="AZ23" s="5">
        <f>AG19</f>
        <v>2</v>
      </c>
      <c r="BA23" s="5" t="s">
        <v>12</v>
      </c>
      <c r="BB23" s="5">
        <f>AI19</f>
        <v>4</v>
      </c>
      <c r="BC23" s="20">
        <f>AZ23-BB23</f>
        <v>-2</v>
      </c>
      <c r="BD23" s="20">
        <f>AK19</f>
        <v>35</v>
      </c>
      <c r="BE23" s="20" t="s">
        <v>11</v>
      </c>
      <c r="BF23" s="20">
        <f>AM19</f>
        <v>58</v>
      </c>
      <c r="BG23" s="20">
        <f>BD23-BF23</f>
        <v>-23</v>
      </c>
      <c r="BH23" s="17">
        <f>2*AW23+AX23</f>
        <v>2</v>
      </c>
    </row>
    <row r="24" spans="31:47" ht="15">
      <c r="AE24" s="20"/>
      <c r="AH24" s="20"/>
      <c r="AJ24" s="20"/>
      <c r="AK24" s="20"/>
      <c r="AL24" s="20"/>
      <c r="AM24" s="20"/>
      <c r="AN24" s="20"/>
      <c r="AT24" s="20"/>
      <c r="AU24" s="20"/>
    </row>
    <row r="25" spans="31:47" ht="15">
      <c r="AE25" s="20"/>
      <c r="AH25" s="20"/>
      <c r="AJ25" s="20"/>
      <c r="AK25" s="20"/>
      <c r="AL25" s="20"/>
      <c r="AM25" s="20"/>
      <c r="AN25" s="20"/>
      <c r="AT25" s="20"/>
      <c r="AU25" s="20"/>
    </row>
    <row r="26" spans="31:47" ht="15">
      <c r="AE26" s="20"/>
      <c r="AH26" s="20"/>
      <c r="AJ26" s="20"/>
      <c r="AK26" s="20"/>
      <c r="AL26" s="20"/>
      <c r="AM26" s="20"/>
      <c r="AN26" s="20"/>
      <c r="AT26" s="20"/>
      <c r="AU26" s="20"/>
    </row>
    <row r="27" spans="31:47" ht="15">
      <c r="AE27" s="20"/>
      <c r="AH27" s="20"/>
      <c r="AJ27" s="20"/>
      <c r="AK27" s="20"/>
      <c r="AL27" s="20"/>
      <c r="AM27" s="20"/>
      <c r="AN27" s="20"/>
      <c r="AT27" s="20"/>
      <c r="AU27" s="20"/>
    </row>
    <row r="28" spans="31:47" ht="15">
      <c r="AE28" s="20"/>
      <c r="AH28" s="20"/>
      <c r="AJ28" s="20"/>
      <c r="AK28" s="20"/>
      <c r="AL28" s="20"/>
      <c r="AM28" s="20"/>
      <c r="AN28" s="20"/>
      <c r="AT28" s="20"/>
      <c r="AU28" s="20"/>
    </row>
    <row r="29" spans="31:47" ht="15">
      <c r="AE29" s="20"/>
      <c r="AH29" s="20"/>
      <c r="AJ29" s="20"/>
      <c r="AK29" s="20"/>
      <c r="AL29" s="20"/>
      <c r="AM29" s="20"/>
      <c r="AN29" s="20"/>
      <c r="AT29" s="20"/>
      <c r="AU29" s="20"/>
    </row>
    <row r="30" spans="31:59" ht="15">
      <c r="AE30" s="20"/>
      <c r="AH30" s="20"/>
      <c r="AJ30" s="20"/>
      <c r="AK30" s="20"/>
      <c r="AL30" s="20"/>
      <c r="AM30" s="20"/>
      <c r="AN30" s="20"/>
      <c r="AT30" s="20"/>
      <c r="AX30" s="46"/>
      <c r="BC30" s="9"/>
      <c r="BD30" s="9"/>
      <c r="BE30" s="5"/>
      <c r="BF30" s="9"/>
      <c r="BG30" s="9"/>
    </row>
    <row r="31" spans="31:47" ht="15">
      <c r="AE31" s="20"/>
      <c r="AH31" s="20"/>
      <c r="AJ31" s="20"/>
      <c r="AK31" s="20"/>
      <c r="AL31" s="20"/>
      <c r="AM31" s="20"/>
      <c r="AN31" s="20"/>
      <c r="AT31" s="20"/>
      <c r="AU31" s="20"/>
    </row>
    <row r="32" spans="31:59" ht="15">
      <c r="AE32" s="20"/>
      <c r="AH32" s="20"/>
      <c r="AJ32" s="20"/>
      <c r="AK32" s="20"/>
      <c r="AL32" s="20"/>
      <c r="AM32" s="20"/>
      <c r="AN32" s="20"/>
      <c r="AT32" s="20"/>
      <c r="AX32" s="46"/>
      <c r="BC32" s="9"/>
      <c r="BD32" s="9"/>
      <c r="BE32" s="5"/>
      <c r="BF32" s="9"/>
      <c r="BG32" s="9"/>
    </row>
    <row r="33" spans="31:47" ht="15">
      <c r="AE33" s="20"/>
      <c r="AH33" s="20"/>
      <c r="AJ33" s="20"/>
      <c r="AK33" s="20"/>
      <c r="AL33" s="20"/>
      <c r="AM33" s="20"/>
      <c r="AN33" s="20"/>
      <c r="AT33" s="20"/>
      <c r="AU33" s="20"/>
    </row>
    <row r="34" spans="31:59" ht="15">
      <c r="AE34" s="20"/>
      <c r="AH34" s="20"/>
      <c r="AJ34" s="20"/>
      <c r="AK34" s="20"/>
      <c r="AL34" s="20"/>
      <c r="AM34" s="20"/>
      <c r="AN34" s="20"/>
      <c r="AT34" s="20"/>
      <c r="AX34" s="46"/>
      <c r="BC34" s="9"/>
      <c r="BD34" s="9"/>
      <c r="BE34" s="5"/>
      <c r="BF34" s="9"/>
      <c r="BG34" s="9"/>
    </row>
    <row r="35" spans="31:40" ht="15">
      <c r="AE35" s="20"/>
      <c r="AH35" s="20"/>
      <c r="AJ35" s="20"/>
      <c r="AK35" s="20"/>
      <c r="AL35" s="20"/>
      <c r="AM35" s="20"/>
      <c r="AN35" s="20"/>
    </row>
    <row r="36" spans="31:40" ht="15">
      <c r="AE36" s="20"/>
      <c r="AH36" s="20"/>
      <c r="AJ36" s="20"/>
      <c r="AK36" s="20"/>
      <c r="AL36" s="20"/>
      <c r="AM36" s="20"/>
      <c r="AN36" s="20"/>
    </row>
    <row r="37" spans="31:40" ht="15">
      <c r="AE37" s="20"/>
      <c r="AH37" s="20"/>
      <c r="AJ37" s="20"/>
      <c r="AK37" s="20"/>
      <c r="AL37" s="20"/>
      <c r="AM37" s="20"/>
      <c r="AN37" s="20"/>
    </row>
    <row r="38" spans="31:40" ht="15">
      <c r="AE38" s="20"/>
      <c r="AH38" s="20"/>
      <c r="AJ38" s="20"/>
      <c r="AK38" s="20"/>
      <c r="AL38" s="20"/>
      <c r="AM38" s="20"/>
      <c r="AN38" s="20"/>
    </row>
    <row r="39" spans="31:40" ht="15">
      <c r="AE39" s="20"/>
      <c r="AH39" s="20"/>
      <c r="AJ39" s="20"/>
      <c r="AK39" s="20"/>
      <c r="AL39" s="20"/>
      <c r="AM39" s="20"/>
      <c r="AN39" s="20"/>
    </row>
    <row r="40" spans="31:40" ht="15">
      <c r="AE40" s="20"/>
      <c r="AH40" s="20"/>
      <c r="AJ40" s="20"/>
      <c r="AK40" s="20"/>
      <c r="AL40" s="20"/>
      <c r="AM40" s="20"/>
      <c r="AN40" s="20"/>
    </row>
    <row r="41" spans="31:40" ht="15">
      <c r="AE41" s="20"/>
      <c r="AH41" s="20"/>
      <c r="AJ41" s="20"/>
      <c r="AK41" s="20"/>
      <c r="AL41" s="20"/>
      <c r="AM41" s="20"/>
      <c r="AN41" s="20"/>
    </row>
    <row r="42" spans="31:40" ht="15">
      <c r="AE42" s="20"/>
      <c r="AH42" s="20"/>
      <c r="AJ42" s="20"/>
      <c r="AK42" s="20"/>
      <c r="AL42" s="20"/>
      <c r="AM42" s="20"/>
      <c r="AN42" s="20"/>
    </row>
    <row r="43" spans="31:40" ht="15">
      <c r="AE43" s="20"/>
      <c r="AH43" s="20"/>
      <c r="AJ43" s="20"/>
      <c r="AK43" s="20"/>
      <c r="AL43" s="20"/>
      <c r="AM43" s="20"/>
      <c r="AN43" s="20"/>
    </row>
    <row r="44" spans="31:40" ht="15">
      <c r="AE44" s="20"/>
      <c r="AH44" s="20"/>
      <c r="AJ44" s="20"/>
      <c r="AK44" s="20"/>
      <c r="AL44" s="20"/>
      <c r="AM44" s="20"/>
      <c r="AN44" s="20"/>
    </row>
    <row r="45" spans="31:40" ht="15">
      <c r="AE45" s="20"/>
      <c r="AH45" s="20"/>
      <c r="AJ45" s="20"/>
      <c r="AK45" s="20"/>
      <c r="AL45" s="20"/>
      <c r="AM45" s="20"/>
      <c r="AN45" s="20"/>
    </row>
    <row r="46" spans="31:40" ht="15">
      <c r="AE46" s="20"/>
      <c r="AH46" s="20"/>
      <c r="AJ46" s="20"/>
      <c r="AK46" s="20"/>
      <c r="AL46" s="20"/>
      <c r="AM46" s="20"/>
      <c r="AN46" s="20"/>
    </row>
    <row r="47" spans="31:40" ht="15">
      <c r="AE47" s="20"/>
      <c r="AH47" s="20"/>
      <c r="AJ47" s="20"/>
      <c r="AK47" s="20"/>
      <c r="AL47" s="20"/>
      <c r="AM47" s="20"/>
      <c r="AN47" s="20"/>
    </row>
    <row r="48" spans="31:40" ht="15">
      <c r="AE48" s="20"/>
      <c r="AH48" s="20"/>
      <c r="AJ48" s="20"/>
      <c r="AK48" s="20"/>
      <c r="AL48" s="20"/>
      <c r="AM48" s="20"/>
      <c r="AN48" s="20"/>
    </row>
    <row r="49" spans="31:36" ht="15">
      <c r="AE49" s="20"/>
      <c r="AH49" s="20"/>
      <c r="AJ49" s="20"/>
    </row>
    <row r="50" spans="31:36" ht="15">
      <c r="AE50" s="20"/>
      <c r="AH50" s="20"/>
      <c r="AJ50" s="20"/>
    </row>
    <row r="51" spans="31:36" ht="15">
      <c r="AE51" s="20"/>
      <c r="AH51" s="20"/>
      <c r="AJ51" s="20"/>
    </row>
    <row r="52" spans="31:36" ht="15">
      <c r="AE52" s="20"/>
      <c r="AH52" s="20"/>
      <c r="AJ52" s="20"/>
    </row>
    <row r="53" spans="31:36" ht="15">
      <c r="AE53" s="20"/>
      <c r="AH53" s="20"/>
      <c r="AJ53" s="20"/>
    </row>
    <row r="54" spans="31:36" ht="15">
      <c r="AE54" s="20"/>
      <c r="AH54" s="20"/>
      <c r="AJ54" s="20"/>
    </row>
    <row r="55" spans="31:36" ht="15">
      <c r="AE55" s="20"/>
      <c r="AH55" s="20"/>
      <c r="AJ55" s="20"/>
    </row>
    <row r="56" spans="31:36" ht="15">
      <c r="AE56" s="20"/>
      <c r="AH56" s="20"/>
      <c r="AJ56" s="20"/>
    </row>
    <row r="57" spans="31:36" ht="15">
      <c r="AE57" s="20"/>
      <c r="AH57" s="20"/>
      <c r="AJ57" s="20"/>
    </row>
    <row r="58" spans="31:36" ht="15">
      <c r="AE58" s="20"/>
      <c r="AH58" s="20"/>
      <c r="AJ58" s="20"/>
    </row>
    <row r="59" spans="31:36" ht="15">
      <c r="AE59" s="20"/>
      <c r="AH59" s="20"/>
      <c r="AJ59" s="20"/>
    </row>
    <row r="60" spans="31:36" ht="15">
      <c r="AE60" s="20"/>
      <c r="AH60" s="20"/>
      <c r="AJ60" s="20"/>
    </row>
    <row r="61" spans="31:36" ht="15">
      <c r="AE61" s="20"/>
      <c r="AH61" s="20"/>
      <c r="AJ61" s="20"/>
    </row>
    <row r="62" spans="31:36" ht="15">
      <c r="AE62" s="20"/>
      <c r="AH62" s="20"/>
      <c r="AJ62" s="20"/>
    </row>
    <row r="63" spans="31:36" ht="15">
      <c r="AE63" s="20"/>
      <c r="AH63" s="20"/>
      <c r="AJ63" s="20"/>
    </row>
    <row r="64" spans="31:36" ht="15">
      <c r="AE64" s="20"/>
      <c r="AH64" s="20"/>
      <c r="AJ64" s="20"/>
    </row>
    <row r="65" spans="31:40" ht="15">
      <c r="AE65" s="20"/>
      <c r="AH65" s="20"/>
      <c r="AJ65" s="20"/>
      <c r="AK65" s="20"/>
      <c r="AL65" s="20"/>
      <c r="AM65" s="20"/>
      <c r="AN65" s="20"/>
    </row>
    <row r="66" spans="31:40" ht="15">
      <c r="AE66" s="20"/>
      <c r="AH66" s="20"/>
      <c r="AJ66" s="20"/>
      <c r="AK66" s="20"/>
      <c r="AL66" s="20"/>
      <c r="AM66" s="20"/>
      <c r="AN66" s="20"/>
    </row>
    <row r="67" spans="31:40" ht="15">
      <c r="AE67" s="20"/>
      <c r="AH67" s="20"/>
      <c r="AJ67" s="20"/>
      <c r="AK67" s="20"/>
      <c r="AL67" s="20"/>
      <c r="AM67" s="20"/>
      <c r="AN67" s="20"/>
    </row>
    <row r="68" spans="31:40" ht="15">
      <c r="AE68" s="20"/>
      <c r="AH68" s="20"/>
      <c r="AJ68" s="20"/>
      <c r="AK68" s="20"/>
      <c r="AL68" s="20"/>
      <c r="AM68" s="20"/>
      <c r="AN68" s="20"/>
    </row>
    <row r="69" spans="31:40" ht="15">
      <c r="AE69" s="20"/>
      <c r="AH69" s="20"/>
      <c r="AJ69" s="20"/>
      <c r="AK69" s="20"/>
      <c r="AL69" s="20"/>
      <c r="AM69" s="20"/>
      <c r="AN69" s="20"/>
    </row>
    <row r="70" spans="31:40" ht="15">
      <c r="AE70" s="20"/>
      <c r="AH70" s="20"/>
      <c r="AJ70" s="20"/>
      <c r="AK70" s="20"/>
      <c r="AL70" s="20"/>
      <c r="AM70" s="20"/>
      <c r="AN70" s="20"/>
    </row>
    <row r="71" spans="31:40" ht="15">
      <c r="AE71" s="20"/>
      <c r="AH71" s="20"/>
      <c r="AJ71" s="20"/>
      <c r="AK71" s="20"/>
      <c r="AL71" s="20"/>
      <c r="AM71" s="20"/>
      <c r="AN71" s="20"/>
    </row>
    <row r="72" spans="31:40" ht="15">
      <c r="AE72" s="20"/>
      <c r="AH72" s="20"/>
      <c r="AJ72" s="20"/>
      <c r="AK72" s="20"/>
      <c r="AL72" s="20"/>
      <c r="AM72" s="20"/>
      <c r="AN72" s="20"/>
    </row>
    <row r="73" spans="31:47" ht="15">
      <c r="AE73" s="20"/>
      <c r="AH73" s="20"/>
      <c r="AJ73" s="20"/>
      <c r="AK73" s="20"/>
      <c r="AL73" s="20"/>
      <c r="AM73" s="20"/>
      <c r="AN73" s="20"/>
      <c r="AT73" s="20"/>
      <c r="AU73" s="20"/>
    </row>
    <row r="74" spans="31:47" ht="15">
      <c r="AE74" s="20"/>
      <c r="AH74" s="20"/>
      <c r="AJ74" s="20"/>
      <c r="AK74" s="20"/>
      <c r="AL74" s="20"/>
      <c r="AM74" s="20"/>
      <c r="AN74" s="20"/>
      <c r="AT74" s="20"/>
      <c r="AU74" s="20"/>
    </row>
    <row r="75" spans="31:47" ht="15">
      <c r="AE75" s="20"/>
      <c r="AH75" s="20"/>
      <c r="AJ75" s="20"/>
      <c r="AK75" s="20"/>
      <c r="AL75" s="20"/>
      <c r="AM75" s="20"/>
      <c r="AN75" s="20"/>
      <c r="AT75" s="20"/>
      <c r="AU75" s="20"/>
    </row>
    <row r="76" spans="46:47" ht="15">
      <c r="AT76" s="20"/>
      <c r="AU76" s="20"/>
    </row>
    <row r="77" spans="46:47" ht="15">
      <c r="AT77" s="20"/>
      <c r="AU77" s="20"/>
    </row>
    <row r="78" spans="46:47" ht="15">
      <c r="AT78" s="20"/>
      <c r="AU78" s="20"/>
    </row>
    <row r="79" spans="46:47" ht="15">
      <c r="AT79" s="20"/>
      <c r="AU79" s="20"/>
    </row>
    <row r="80" spans="46:47" ht="15">
      <c r="AT80" s="20"/>
      <c r="AU80" s="20"/>
    </row>
    <row r="81" spans="46:47" ht="15">
      <c r="AT81" s="20"/>
      <c r="AU81" s="20"/>
    </row>
  </sheetData>
  <sheetProtection sheet="1" objects="1" scenarios="1" selectLockedCells="1" selectUnlockedCells="1"/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93" r:id="rId3"/>
  <colBreaks count="1" manualBreakCount="1">
    <brk id="45" max="65535" man="1"/>
  </colBreaks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81"/>
  <sheetViews>
    <sheetView zoomScalePageLayoutView="0" workbookViewId="0" topLeftCell="A1">
      <selection activeCell="AU8" sqref="AU8:BH11"/>
    </sheetView>
  </sheetViews>
  <sheetFormatPr defaultColWidth="12.00390625" defaultRowHeight="12.75"/>
  <cols>
    <col min="1" max="1" width="30.375" style="20" customWidth="1"/>
    <col min="2" max="2" width="32.25390625" style="20" customWidth="1"/>
    <col min="3" max="3" width="6.875" style="20" hidden="1" customWidth="1"/>
    <col min="4" max="4" width="5.375" style="20" hidden="1" customWidth="1"/>
    <col min="5" max="5" width="21.875" style="20" hidden="1" customWidth="1"/>
    <col min="6" max="6" width="1.875" style="24" hidden="1" customWidth="1"/>
    <col min="7" max="7" width="21.875" style="20" hidden="1" customWidth="1"/>
    <col min="8" max="8" width="2.375" style="20" hidden="1" customWidth="1"/>
    <col min="9" max="9" width="1.875" style="20" hidden="1" customWidth="1"/>
    <col min="10" max="10" width="2.375" style="20" hidden="1" customWidth="1"/>
    <col min="11" max="11" width="2.00390625" style="20" hidden="1" customWidth="1"/>
    <col min="12" max="12" width="3.875" style="20" hidden="1" customWidth="1"/>
    <col min="13" max="13" width="1.875" style="20" hidden="1" customWidth="1"/>
    <col min="14" max="14" width="3.875" style="20" hidden="1" customWidth="1"/>
    <col min="15" max="15" width="2.00390625" style="20" hidden="1" customWidth="1"/>
    <col min="16" max="16" width="1.875" style="1" hidden="1" customWidth="1"/>
    <col min="17" max="17" width="3.875" style="1" hidden="1" customWidth="1"/>
    <col min="18" max="18" width="1.875" style="1" hidden="1" customWidth="1"/>
    <col min="19" max="19" width="3.875" style="1" hidden="1" customWidth="1"/>
    <col min="20" max="20" width="1.875" style="1" hidden="1" customWidth="1"/>
    <col min="21" max="21" width="3.875" style="1" hidden="1" customWidth="1"/>
    <col min="22" max="22" width="1.875" style="1" hidden="1" customWidth="1"/>
    <col min="23" max="23" width="3.875" style="1" hidden="1" customWidth="1"/>
    <col min="24" max="24" width="1.875" style="1" hidden="1" customWidth="1"/>
    <col min="25" max="25" width="3.875" style="1" hidden="1" customWidth="1"/>
    <col min="26" max="26" width="1.875" style="1" hidden="1" customWidth="1"/>
    <col min="27" max="27" width="3.875" style="1" hidden="1" customWidth="1"/>
    <col min="28" max="28" width="1.875" style="1" hidden="1" customWidth="1"/>
    <col min="29" max="29" width="0.74609375" style="20" hidden="1" customWidth="1"/>
    <col min="30" max="30" width="21.875" style="20" hidden="1" customWidth="1"/>
    <col min="31" max="31" width="1.875" style="5" hidden="1" customWidth="1"/>
    <col min="32" max="32" width="21.875" style="20" hidden="1" customWidth="1"/>
    <col min="33" max="33" width="2.375" style="20" hidden="1" customWidth="1"/>
    <col min="34" max="34" width="1.875" style="5" hidden="1" customWidth="1"/>
    <col min="35" max="35" width="2.375" style="20" hidden="1" customWidth="1"/>
    <col min="36" max="36" width="2.00390625" style="5" hidden="1" customWidth="1"/>
    <col min="37" max="37" width="5.125" style="5" hidden="1" customWidth="1"/>
    <col min="38" max="38" width="1.875" style="5" hidden="1" customWidth="1"/>
    <col min="39" max="39" width="5.125" style="5" hidden="1" customWidth="1"/>
    <col min="40" max="40" width="2.00390625" style="5" hidden="1" customWidth="1"/>
    <col min="41" max="44" width="2.375" style="20" hidden="1" customWidth="1"/>
    <col min="45" max="45" width="0" style="20" hidden="1" customWidth="1"/>
    <col min="46" max="46" width="3.125" style="9" customWidth="1"/>
    <col min="47" max="47" width="28.75390625" style="11" customWidth="1"/>
    <col min="48" max="48" width="4.125" style="5" customWidth="1"/>
    <col min="49" max="49" width="3.375" style="22" customWidth="1"/>
    <col min="50" max="50" width="3.375" style="23" customWidth="1"/>
    <col min="51" max="51" width="3.375" style="22" customWidth="1"/>
    <col min="52" max="52" width="2.75390625" style="5" customWidth="1"/>
    <col min="53" max="53" width="2.125" style="5" customWidth="1"/>
    <col min="54" max="54" width="2.375" style="5" customWidth="1"/>
    <col min="55" max="55" width="4.875" style="20" customWidth="1"/>
    <col min="56" max="56" width="5.00390625" style="9" customWidth="1"/>
    <col min="57" max="57" width="2.125" style="20" customWidth="1"/>
    <col min="58" max="59" width="4.875" style="20" customWidth="1"/>
    <col min="60" max="60" width="5.75390625" style="17" customWidth="1"/>
    <col min="61" max="16384" width="12.00390625" style="20" customWidth="1"/>
  </cols>
  <sheetData>
    <row r="1" spans="1:44" ht="15">
      <c r="A1" s="9" t="s">
        <v>29</v>
      </c>
      <c r="B1" s="11">
        <f>'Gruppe B'!B1</f>
        <v>0</v>
      </c>
      <c r="C1" s="20" t="s">
        <v>30</v>
      </c>
      <c r="E1" s="21" t="s">
        <v>31</v>
      </c>
      <c r="F1" s="21"/>
      <c r="G1" s="21" t="s">
        <v>32</v>
      </c>
      <c r="H1" s="9"/>
      <c r="I1" s="5"/>
      <c r="J1" s="9"/>
      <c r="K1" s="9"/>
      <c r="L1" s="9"/>
      <c r="AC1" s="20" t="s">
        <v>33</v>
      </c>
      <c r="AD1" s="20" t="str">
        <f>B7</f>
        <v>BG Seekirchen</v>
      </c>
      <c r="AE1" s="5" t="s">
        <v>11</v>
      </c>
      <c r="AF1" s="20" t="str">
        <f>B8</f>
        <v>CD Gymnasium Salzburg 1</v>
      </c>
      <c r="AG1" s="20">
        <f>H2</f>
        <v>2</v>
      </c>
      <c r="AH1" s="5" t="s">
        <v>12</v>
      </c>
      <c r="AI1" s="20">
        <f>J2</f>
        <v>0</v>
      </c>
      <c r="AJ1" s="5" t="s">
        <v>13</v>
      </c>
      <c r="AK1" s="20">
        <f>L2</f>
        <v>22</v>
      </c>
      <c r="AL1" s="5" t="s">
        <v>11</v>
      </c>
      <c r="AM1" s="20">
        <f>N2</f>
        <v>12</v>
      </c>
      <c r="AN1" s="5" t="s">
        <v>14</v>
      </c>
      <c r="AO1" s="20">
        <f>IF(AG1=0,IF(AI1=0,0,1),1)</f>
        <v>1</v>
      </c>
      <c r="AP1" s="20">
        <f>IF(AG1&gt;AI1,1,0)</f>
        <v>1</v>
      </c>
      <c r="AQ1" s="20">
        <f>AO1-AP1-AR1</f>
        <v>0</v>
      </c>
      <c r="AR1" s="20">
        <f>IF(AG1&lt;AI1,1,0)</f>
        <v>0</v>
      </c>
    </row>
    <row r="2" spans="1:46" ht="15">
      <c r="A2" s="9" t="s">
        <v>34</v>
      </c>
      <c r="B2" s="20" t="s">
        <v>195</v>
      </c>
      <c r="C2" s="20" t="str">
        <f>B2</f>
        <v>C </v>
      </c>
      <c r="D2" s="20" t="s">
        <v>80</v>
      </c>
      <c r="E2" s="20" t="str">
        <f>B7</f>
        <v>BG Seekirchen</v>
      </c>
      <c r="F2" s="24" t="s">
        <v>11</v>
      </c>
      <c r="G2" s="20" t="str">
        <f>B8</f>
        <v>CD Gymnasium Salzburg 1</v>
      </c>
      <c r="H2" s="1">
        <f>(IF(Q2&gt;S2,1,0))+(IF(U2&gt;W2,1,0))+(IF(Y2&gt;AA2,1,0))</f>
        <v>2</v>
      </c>
      <c r="I2" s="2" t="s">
        <v>12</v>
      </c>
      <c r="J2" s="1">
        <f>(IF(Q2&lt;S2,1,0))+(IF(U2&lt;W2,1,0))+(IF(Y2&lt;AA2,1,0))</f>
        <v>0</v>
      </c>
      <c r="K2" s="3" t="s">
        <v>13</v>
      </c>
      <c r="L2" s="4">
        <f>Q2+U2+Y2</f>
        <v>22</v>
      </c>
      <c r="M2" s="2" t="s">
        <v>11</v>
      </c>
      <c r="N2" s="4">
        <f>S2+W2+AA2</f>
        <v>12</v>
      </c>
      <c r="O2" s="20" t="s">
        <v>14</v>
      </c>
      <c r="P2" s="7" t="s">
        <v>15</v>
      </c>
      <c r="Q2" s="7">
        <f>Ergebnisse!Q18</f>
        <v>11</v>
      </c>
      <c r="R2" s="6" t="s">
        <v>11</v>
      </c>
      <c r="S2" s="7">
        <f>Ergebnisse!S18</f>
        <v>7</v>
      </c>
      <c r="T2" s="7" t="s">
        <v>16</v>
      </c>
      <c r="U2" s="7">
        <f>Ergebnisse!U18</f>
        <v>11</v>
      </c>
      <c r="V2" s="6" t="s">
        <v>11</v>
      </c>
      <c r="W2" s="7">
        <f>Ergebnisse!W18</f>
        <v>5</v>
      </c>
      <c r="X2" s="7" t="s">
        <v>16</v>
      </c>
      <c r="Y2" s="7"/>
      <c r="Z2" s="6" t="s">
        <v>11</v>
      </c>
      <c r="AA2" s="7"/>
      <c r="AB2" s="1" t="s">
        <v>17</v>
      </c>
      <c r="AC2" s="20" t="b">
        <f aca="true" t="shared" si="0" ref="AC2:AC7">IF(L2=Q2+U2+Y2,IF(N2=S2+W2+AA2,TRUE))</f>
        <v>1</v>
      </c>
      <c r="AD2" s="20" t="str">
        <f>B7</f>
        <v>BG Seekirchen</v>
      </c>
      <c r="AE2" s="5" t="s">
        <v>11</v>
      </c>
      <c r="AF2" s="20" t="str">
        <f>B9</f>
        <v>NSMS Faistenau 1</v>
      </c>
      <c r="AG2" s="20">
        <f>H3</f>
        <v>2</v>
      </c>
      <c r="AH2" s="20" t="str">
        <f aca="true" t="shared" si="1" ref="AH2:AM2">I3</f>
        <v>/</v>
      </c>
      <c r="AI2" s="20">
        <f t="shared" si="1"/>
        <v>0</v>
      </c>
      <c r="AJ2" s="20" t="str">
        <f t="shared" si="1"/>
        <v>(</v>
      </c>
      <c r="AK2" s="20">
        <f t="shared" si="1"/>
        <v>22</v>
      </c>
      <c r="AL2" s="20" t="str">
        <f t="shared" si="1"/>
        <v>:</v>
      </c>
      <c r="AM2" s="20">
        <f t="shared" si="1"/>
        <v>11</v>
      </c>
      <c r="AN2" s="5" t="s">
        <v>14</v>
      </c>
      <c r="AO2" s="20">
        <f>IF(AG2=0,IF(AI2=0,0,1),1)</f>
        <v>1</v>
      </c>
      <c r="AP2" s="20">
        <f>IF(AG2&gt;AI2,1,0)</f>
        <v>1</v>
      </c>
      <c r="AQ2" s="20">
        <f>AO2-AP2-AR2</f>
        <v>0</v>
      </c>
      <c r="AR2" s="20">
        <f>IF(AG2&lt;AI2,1,0)</f>
        <v>0</v>
      </c>
      <c r="AT2" s="20"/>
    </row>
    <row r="3" spans="1:46" ht="15">
      <c r="A3" s="9" t="s">
        <v>35</v>
      </c>
      <c r="B3" s="20">
        <f>'Gruppe B'!B3</f>
        <v>0</v>
      </c>
      <c r="C3" s="20" t="str">
        <f>B2</f>
        <v>C </v>
      </c>
      <c r="D3" s="20" t="s">
        <v>81</v>
      </c>
      <c r="E3" s="20" t="str">
        <f>B7</f>
        <v>BG Seekirchen</v>
      </c>
      <c r="F3" s="24" t="s">
        <v>11</v>
      </c>
      <c r="G3" s="20" t="str">
        <f>B9</f>
        <v>NSMS Faistenau 1</v>
      </c>
      <c r="H3" s="1">
        <f>(IF(Q3&gt;S3,1,0))+(IF(U3&gt;W3,1,0))+(IF(Y3&gt;AA3,1,0))</f>
        <v>2</v>
      </c>
      <c r="I3" s="2" t="s">
        <v>12</v>
      </c>
      <c r="J3" s="1">
        <f>(IF(Q3&lt;S3,1,0))+(IF(U3&lt;W3,1,0))+(IF(Y3&lt;AA3,1,0))</f>
        <v>0</v>
      </c>
      <c r="K3" s="3" t="s">
        <v>13</v>
      </c>
      <c r="L3" s="4">
        <f>Q3+U3+Y3</f>
        <v>22</v>
      </c>
      <c r="M3" s="2" t="s">
        <v>11</v>
      </c>
      <c r="N3" s="4">
        <f>S3+W3+AA3</f>
        <v>11</v>
      </c>
      <c r="O3" s="20" t="s">
        <v>14</v>
      </c>
      <c r="P3" s="7" t="s">
        <v>15</v>
      </c>
      <c r="Q3" s="7">
        <f>Ergebnisse!Q19</f>
        <v>11</v>
      </c>
      <c r="R3" s="6" t="s">
        <v>11</v>
      </c>
      <c r="S3" s="7">
        <f>Ergebnisse!S19</f>
        <v>4</v>
      </c>
      <c r="T3" s="7" t="s">
        <v>16</v>
      </c>
      <c r="U3" s="7">
        <f>Ergebnisse!U19</f>
        <v>11</v>
      </c>
      <c r="V3" s="6" t="s">
        <v>11</v>
      </c>
      <c r="W3" s="7">
        <f>Ergebnisse!W19</f>
        <v>7</v>
      </c>
      <c r="X3" s="7" t="s">
        <v>16</v>
      </c>
      <c r="Y3" s="7"/>
      <c r="Z3" s="6" t="s">
        <v>11</v>
      </c>
      <c r="AA3" s="7"/>
      <c r="AB3" s="1" t="s">
        <v>17</v>
      </c>
      <c r="AC3" s="20" t="b">
        <f t="shared" si="0"/>
        <v>1</v>
      </c>
      <c r="AG3" s="20">
        <f aca="true" t="shared" si="2" ref="AG3:AR3">SUM(AG1:AG2)</f>
        <v>4</v>
      </c>
      <c r="AH3" s="20">
        <f t="shared" si="2"/>
        <v>0</v>
      </c>
      <c r="AI3" s="20">
        <f t="shared" si="2"/>
        <v>0</v>
      </c>
      <c r="AJ3" s="20">
        <f t="shared" si="2"/>
        <v>0</v>
      </c>
      <c r="AK3" s="20">
        <f t="shared" si="2"/>
        <v>44</v>
      </c>
      <c r="AL3" s="20">
        <f t="shared" si="2"/>
        <v>0</v>
      </c>
      <c r="AM3" s="20">
        <f t="shared" si="2"/>
        <v>23</v>
      </c>
      <c r="AN3" s="20">
        <f t="shared" si="2"/>
        <v>0</v>
      </c>
      <c r="AO3" s="20">
        <f t="shared" si="2"/>
        <v>2</v>
      </c>
      <c r="AP3" s="20">
        <f t="shared" si="2"/>
        <v>2</v>
      </c>
      <c r="AQ3" s="20">
        <f t="shared" si="2"/>
        <v>0</v>
      </c>
      <c r="AR3" s="20">
        <f t="shared" si="2"/>
        <v>0</v>
      </c>
      <c r="AT3" s="20"/>
    </row>
    <row r="4" spans="1:46" ht="15">
      <c r="A4" s="9" t="s">
        <v>36</v>
      </c>
      <c r="B4" s="26">
        <f>'Gruppe B'!B4</f>
        <v>0</v>
      </c>
      <c r="C4" s="20" t="str">
        <f>B2</f>
        <v>C </v>
      </c>
      <c r="D4" s="20" t="s">
        <v>82</v>
      </c>
      <c r="E4" s="20" t="str">
        <f>B8</f>
        <v>CD Gymnasium Salzburg 1</v>
      </c>
      <c r="F4" s="24" t="s">
        <v>11</v>
      </c>
      <c r="G4" s="20" t="str">
        <f>B9</f>
        <v>NSMS Faistenau 1</v>
      </c>
      <c r="H4" s="1">
        <f>(IF(Q4&gt;S4,1,0))+(IF(U4&gt;W4,1,0))+(IF(Y4&gt;AA4,1,0))</f>
        <v>1</v>
      </c>
      <c r="I4" s="2" t="s">
        <v>12</v>
      </c>
      <c r="J4" s="1">
        <f>(IF(Q4&lt;S4,1,0))+(IF(U4&lt;W4,1,0))+(IF(Y4&lt;AA4,1,0))</f>
        <v>1</v>
      </c>
      <c r="K4" s="3" t="s">
        <v>13</v>
      </c>
      <c r="L4" s="4">
        <f>Q4+U4+Y4</f>
        <v>21</v>
      </c>
      <c r="M4" s="2" t="s">
        <v>11</v>
      </c>
      <c r="N4" s="4">
        <f>S4+W4+AA4</f>
        <v>22</v>
      </c>
      <c r="O4" s="20" t="s">
        <v>14</v>
      </c>
      <c r="P4" s="7" t="s">
        <v>15</v>
      </c>
      <c r="Q4" s="7">
        <f>Ergebnisse!Q20</f>
        <v>13</v>
      </c>
      <c r="R4" s="6" t="s">
        <v>11</v>
      </c>
      <c r="S4" s="7">
        <f>Ergebnisse!S20</f>
        <v>11</v>
      </c>
      <c r="T4" s="7" t="s">
        <v>16</v>
      </c>
      <c r="U4" s="7">
        <f>Ergebnisse!U20</f>
        <v>8</v>
      </c>
      <c r="V4" s="6" t="s">
        <v>11</v>
      </c>
      <c r="W4" s="7">
        <f>Ergebnisse!W20</f>
        <v>11</v>
      </c>
      <c r="X4" s="7" t="s">
        <v>16</v>
      </c>
      <c r="Y4" s="7"/>
      <c r="Z4" s="6" t="s">
        <v>11</v>
      </c>
      <c r="AA4" s="7"/>
      <c r="AB4" s="1" t="s">
        <v>17</v>
      </c>
      <c r="AC4" s="20" t="b">
        <f t="shared" si="0"/>
        <v>1</v>
      </c>
      <c r="AT4" s="20"/>
    </row>
    <row r="5" spans="1:46" ht="15">
      <c r="A5" s="27" t="str">
        <f>'Gruppe B'!A5</f>
        <v>Bewerb</v>
      </c>
      <c r="B5" s="72" t="str">
        <f>'Gruppe B'!B5</f>
        <v>Unterstufe weiblich</v>
      </c>
      <c r="H5" s="1"/>
      <c r="I5" s="2"/>
      <c r="J5" s="1"/>
      <c r="K5" s="3"/>
      <c r="L5" s="4"/>
      <c r="M5" s="2"/>
      <c r="N5" s="4"/>
      <c r="P5" s="7"/>
      <c r="Q5" s="7"/>
      <c r="R5" s="6"/>
      <c r="S5" s="7"/>
      <c r="T5" s="7"/>
      <c r="U5" s="7"/>
      <c r="V5" s="6"/>
      <c r="W5" s="7"/>
      <c r="X5" s="7"/>
      <c r="Y5" s="7"/>
      <c r="Z5" s="6"/>
      <c r="AA5" s="7"/>
      <c r="AC5" s="20" t="b">
        <f t="shared" si="0"/>
        <v>1</v>
      </c>
      <c r="AK5" s="20"/>
      <c r="AM5" s="20"/>
      <c r="AT5" s="20"/>
    </row>
    <row r="6" spans="1:60" ht="15">
      <c r="A6" s="27" t="s">
        <v>37</v>
      </c>
      <c r="H6" s="1"/>
      <c r="I6" s="2"/>
      <c r="J6" s="1"/>
      <c r="K6" s="3"/>
      <c r="L6" s="4"/>
      <c r="M6" s="2"/>
      <c r="N6" s="4"/>
      <c r="P6" s="7"/>
      <c r="Q6" s="7"/>
      <c r="R6" s="6"/>
      <c r="S6" s="7"/>
      <c r="T6" s="7"/>
      <c r="U6" s="7"/>
      <c r="V6" s="6"/>
      <c r="W6" s="7"/>
      <c r="X6" s="7"/>
      <c r="Y6" s="7"/>
      <c r="Z6" s="6"/>
      <c r="AA6" s="7"/>
      <c r="AC6" s="20" t="b">
        <f t="shared" si="0"/>
        <v>1</v>
      </c>
      <c r="AD6" s="20" t="str">
        <f>B8</f>
        <v>CD Gymnasium Salzburg 1</v>
      </c>
      <c r="AE6" s="5" t="s">
        <v>11</v>
      </c>
      <c r="AF6" s="20" t="str">
        <f>B7</f>
        <v>BG Seekirchen</v>
      </c>
      <c r="AG6" s="20">
        <f>AI1</f>
        <v>0</v>
      </c>
      <c r="AH6" s="5" t="s">
        <v>12</v>
      </c>
      <c r="AI6" s="20">
        <f>AG1</f>
        <v>2</v>
      </c>
      <c r="AJ6" s="5" t="s">
        <v>13</v>
      </c>
      <c r="AK6" s="20">
        <f>AM1</f>
        <v>12</v>
      </c>
      <c r="AL6" s="5" t="s">
        <v>11</v>
      </c>
      <c r="AM6" s="20">
        <f>AK1</f>
        <v>22</v>
      </c>
      <c r="AN6" s="5" t="s">
        <v>14</v>
      </c>
      <c r="AO6" s="20">
        <f>IF(AG6=0,IF(AI6=0,0,1),1)</f>
        <v>1</v>
      </c>
      <c r="AP6" s="20">
        <f>IF(AG6&gt;AI6,1,0)</f>
        <v>0</v>
      </c>
      <c r="AQ6" s="20">
        <f>AO6-AP6-AR6</f>
        <v>0</v>
      </c>
      <c r="AR6" s="20">
        <f>IF(AG6&lt;AI6,1,0)</f>
        <v>1</v>
      </c>
      <c r="AV6" s="5" t="s">
        <v>38</v>
      </c>
      <c r="AW6" s="28" t="s">
        <v>39</v>
      </c>
      <c r="AX6" s="28" t="s">
        <v>40</v>
      </c>
      <c r="AY6" s="28" t="s">
        <v>41</v>
      </c>
      <c r="AZ6" s="29"/>
      <c r="BA6" s="30" t="s">
        <v>3</v>
      </c>
      <c r="BB6" s="30"/>
      <c r="BC6" s="31"/>
      <c r="BD6" s="32"/>
      <c r="BE6" s="33" t="s">
        <v>9</v>
      </c>
      <c r="BF6" s="33"/>
      <c r="BG6" s="34"/>
      <c r="BH6" s="17" t="s">
        <v>42</v>
      </c>
    </row>
    <row r="7" spans="1:59" ht="15">
      <c r="A7" s="9" t="s">
        <v>43</v>
      </c>
      <c r="B7" s="82" t="str">
        <f>Datenblatt!B25</f>
        <v>BG Seekirchen</v>
      </c>
      <c r="H7" s="1"/>
      <c r="I7" s="2"/>
      <c r="J7" s="1"/>
      <c r="K7" s="3"/>
      <c r="L7" s="4"/>
      <c r="M7" s="2"/>
      <c r="N7" s="4"/>
      <c r="P7" s="7"/>
      <c r="Q7" s="7"/>
      <c r="R7" s="6"/>
      <c r="S7" s="7"/>
      <c r="T7" s="7"/>
      <c r="U7" s="7"/>
      <c r="V7" s="6"/>
      <c r="W7" s="7"/>
      <c r="X7" s="7"/>
      <c r="Y7" s="7"/>
      <c r="Z7" s="6"/>
      <c r="AA7" s="7"/>
      <c r="AC7" s="20" t="b">
        <f t="shared" si="0"/>
        <v>1</v>
      </c>
      <c r="AD7" s="20" t="str">
        <f>B8</f>
        <v>CD Gymnasium Salzburg 1</v>
      </c>
      <c r="AE7" s="5" t="s">
        <v>11</v>
      </c>
      <c r="AF7" s="20" t="str">
        <f>B9</f>
        <v>NSMS Faistenau 1</v>
      </c>
      <c r="AG7" s="20">
        <f>H4</f>
        <v>1</v>
      </c>
      <c r="AH7" s="20" t="str">
        <f aca="true" t="shared" si="3" ref="AH7:AM7">I4</f>
        <v>/</v>
      </c>
      <c r="AI7" s="20">
        <f t="shared" si="3"/>
        <v>1</v>
      </c>
      <c r="AJ7" s="20" t="str">
        <f t="shared" si="3"/>
        <v>(</v>
      </c>
      <c r="AK7" s="20">
        <f t="shared" si="3"/>
        <v>21</v>
      </c>
      <c r="AL7" s="20" t="str">
        <f t="shared" si="3"/>
        <v>:</v>
      </c>
      <c r="AM7" s="20">
        <f t="shared" si="3"/>
        <v>22</v>
      </c>
      <c r="AN7" s="5" t="s">
        <v>14</v>
      </c>
      <c r="AO7" s="20">
        <f>IF(AG7=0,IF(AI7=0,0,1),1)</f>
        <v>1</v>
      </c>
      <c r="AP7" s="20">
        <f>IF(AG7&gt;AI7,1,0)</f>
        <v>0</v>
      </c>
      <c r="AQ7" s="20">
        <f>AO7-AP7-AR7</f>
        <v>1</v>
      </c>
      <c r="AR7" s="20">
        <f>IF(AG7&lt;AI7,1,0)</f>
        <v>0</v>
      </c>
      <c r="AW7" s="28"/>
      <c r="AX7" s="28"/>
      <c r="AY7" s="28"/>
      <c r="AZ7" s="35" t="s">
        <v>44</v>
      </c>
      <c r="BA7" s="36"/>
      <c r="BB7" s="36" t="s">
        <v>45</v>
      </c>
      <c r="BC7" s="37" t="s">
        <v>46</v>
      </c>
      <c r="BD7" s="35" t="s">
        <v>44</v>
      </c>
      <c r="BE7" s="36"/>
      <c r="BF7" s="36" t="s">
        <v>45</v>
      </c>
      <c r="BG7" s="37" t="s">
        <v>46</v>
      </c>
    </row>
    <row r="8" spans="1:60" ht="15">
      <c r="A8" s="9" t="s">
        <v>47</v>
      </c>
      <c r="B8" s="82" t="str">
        <f>Datenblatt!B26</f>
        <v>CD Gymnasium Salzburg 1</v>
      </c>
      <c r="AG8" s="20">
        <f aca="true" t="shared" si="4" ref="AG8:AR8">SUM(AG6:AG7)</f>
        <v>1</v>
      </c>
      <c r="AH8" s="20">
        <f t="shared" si="4"/>
        <v>0</v>
      </c>
      <c r="AI8" s="20">
        <f t="shared" si="4"/>
        <v>3</v>
      </c>
      <c r="AJ8" s="20">
        <f t="shared" si="4"/>
        <v>0</v>
      </c>
      <c r="AK8" s="20">
        <f t="shared" si="4"/>
        <v>33</v>
      </c>
      <c r="AL8" s="20">
        <f t="shared" si="4"/>
        <v>0</v>
      </c>
      <c r="AM8" s="20">
        <f t="shared" si="4"/>
        <v>44</v>
      </c>
      <c r="AN8" s="20">
        <f t="shared" si="4"/>
        <v>0</v>
      </c>
      <c r="AO8" s="20">
        <f t="shared" si="4"/>
        <v>2</v>
      </c>
      <c r="AP8" s="20">
        <f t="shared" si="4"/>
        <v>0</v>
      </c>
      <c r="AQ8" s="20">
        <f t="shared" si="4"/>
        <v>1</v>
      </c>
      <c r="AR8" s="20">
        <f t="shared" si="4"/>
        <v>1</v>
      </c>
      <c r="AT8" s="9" t="s">
        <v>20</v>
      </c>
      <c r="AU8" s="11" t="s">
        <v>113</v>
      </c>
      <c r="AV8" s="5">
        <v>2</v>
      </c>
      <c r="AW8" s="28">
        <v>2</v>
      </c>
      <c r="AX8" s="38">
        <v>0</v>
      </c>
      <c r="AY8" s="28">
        <v>0</v>
      </c>
      <c r="AZ8" s="5">
        <v>4</v>
      </c>
      <c r="BA8" s="5" t="s">
        <v>12</v>
      </c>
      <c r="BB8" s="5">
        <v>0</v>
      </c>
      <c r="BC8" s="39">
        <v>4</v>
      </c>
      <c r="BD8" s="9">
        <v>44</v>
      </c>
      <c r="BE8" s="5" t="s">
        <v>11</v>
      </c>
      <c r="BF8" s="9">
        <v>23</v>
      </c>
      <c r="BG8" s="39">
        <v>21</v>
      </c>
      <c r="BH8" s="17">
        <v>4</v>
      </c>
    </row>
    <row r="9" spans="1:60" ht="15">
      <c r="A9" s="9" t="s">
        <v>48</v>
      </c>
      <c r="B9" s="82" t="str">
        <f>Datenblatt!B27</f>
        <v>NSMS Faistenau 1</v>
      </c>
      <c r="AT9" s="9" t="s">
        <v>21</v>
      </c>
      <c r="AU9" s="11" t="s">
        <v>125</v>
      </c>
      <c r="AV9" s="5">
        <v>2</v>
      </c>
      <c r="AW9" s="28">
        <v>0</v>
      </c>
      <c r="AX9" s="38">
        <v>1</v>
      </c>
      <c r="AY9" s="28">
        <v>1</v>
      </c>
      <c r="AZ9" s="5">
        <v>1</v>
      </c>
      <c r="BA9" s="5" t="s">
        <v>12</v>
      </c>
      <c r="BB9" s="5">
        <v>3</v>
      </c>
      <c r="BC9" s="39">
        <v>-2</v>
      </c>
      <c r="BD9" s="9">
        <v>33</v>
      </c>
      <c r="BE9" s="5" t="s">
        <v>11</v>
      </c>
      <c r="BF9" s="9">
        <v>43</v>
      </c>
      <c r="BG9" s="39">
        <v>-10</v>
      </c>
      <c r="BH9" s="17">
        <v>1</v>
      </c>
    </row>
    <row r="10" spans="1:60" ht="15">
      <c r="A10" s="9"/>
      <c r="B10" s="82"/>
      <c r="D10" s="40"/>
      <c r="AK10" s="20"/>
      <c r="AM10" s="20"/>
      <c r="AT10" s="9" t="s">
        <v>22</v>
      </c>
      <c r="AU10" s="11" t="s">
        <v>122</v>
      </c>
      <c r="AV10" s="5">
        <v>2</v>
      </c>
      <c r="AW10" s="28">
        <v>0</v>
      </c>
      <c r="AX10" s="38">
        <v>1</v>
      </c>
      <c r="AY10" s="28">
        <v>1</v>
      </c>
      <c r="AZ10" s="5">
        <v>1</v>
      </c>
      <c r="BA10" s="5" t="s">
        <v>12</v>
      </c>
      <c r="BB10" s="5">
        <v>3</v>
      </c>
      <c r="BC10" s="39">
        <v>-2</v>
      </c>
      <c r="BD10" s="9">
        <v>33</v>
      </c>
      <c r="BE10" s="5" t="s">
        <v>11</v>
      </c>
      <c r="BF10" s="9">
        <v>44</v>
      </c>
      <c r="BG10" s="39">
        <v>-11</v>
      </c>
      <c r="BH10" s="17">
        <v>1</v>
      </c>
    </row>
    <row r="11" spans="7:60" ht="15">
      <c r="G11" s="41"/>
      <c r="H11" s="1"/>
      <c r="I11" s="2"/>
      <c r="J11" s="1"/>
      <c r="K11" s="3"/>
      <c r="L11" s="4"/>
      <c r="M11" s="2"/>
      <c r="N11" s="4"/>
      <c r="P11" s="7"/>
      <c r="Q11" s="7"/>
      <c r="R11" s="6"/>
      <c r="S11" s="7"/>
      <c r="T11" s="7"/>
      <c r="U11" s="7"/>
      <c r="V11" s="6"/>
      <c r="W11" s="7"/>
      <c r="X11" s="7"/>
      <c r="Y11" s="7"/>
      <c r="Z11" s="6"/>
      <c r="AA11" s="7"/>
      <c r="AD11" s="20" t="str">
        <f>B9</f>
        <v>NSMS Faistenau 1</v>
      </c>
      <c r="AE11" s="5" t="s">
        <v>11</v>
      </c>
      <c r="AF11" s="20" t="str">
        <f>B7</f>
        <v>BG Seekirchen</v>
      </c>
      <c r="AG11" s="20">
        <f>AI2</f>
        <v>0</v>
      </c>
      <c r="AH11" s="5" t="s">
        <v>12</v>
      </c>
      <c r="AI11" s="20">
        <f>AG2</f>
        <v>2</v>
      </c>
      <c r="AJ11" s="5" t="s">
        <v>13</v>
      </c>
      <c r="AK11" s="25">
        <f>AM2</f>
        <v>11</v>
      </c>
      <c r="AL11" s="5" t="s">
        <v>11</v>
      </c>
      <c r="AM11" s="25">
        <f>AK2</f>
        <v>22</v>
      </c>
      <c r="AN11" s="5" t="s">
        <v>14</v>
      </c>
      <c r="AO11" s="20">
        <f>IF(AG11=0,IF(AI11=0,0,1),1)</f>
        <v>1</v>
      </c>
      <c r="AP11" s="20">
        <f>IF(AG11&gt;AI11,1,0)</f>
        <v>0</v>
      </c>
      <c r="AQ11" s="20">
        <f>AO11-AP11-AR11</f>
        <v>0</v>
      </c>
      <c r="AR11" s="20">
        <f>IF(AG11&lt;AI11,1,0)</f>
        <v>1</v>
      </c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</row>
    <row r="12" spans="30:47" ht="15">
      <c r="AD12" s="20" t="str">
        <f>B9</f>
        <v>NSMS Faistenau 1</v>
      </c>
      <c r="AE12" s="5" t="s">
        <v>11</v>
      </c>
      <c r="AF12" s="20" t="str">
        <f>B8</f>
        <v>CD Gymnasium Salzburg 1</v>
      </c>
      <c r="AG12" s="20">
        <f>AI7</f>
        <v>1</v>
      </c>
      <c r="AH12" s="5" t="s">
        <v>12</v>
      </c>
      <c r="AI12" s="20">
        <f>AG7</f>
        <v>1</v>
      </c>
      <c r="AJ12" s="5" t="s">
        <v>13</v>
      </c>
      <c r="AK12" s="25">
        <f>AM7</f>
        <v>22</v>
      </c>
      <c r="AL12" s="5" t="s">
        <v>11</v>
      </c>
      <c r="AM12" s="25">
        <f>AK7</f>
        <v>21</v>
      </c>
      <c r="AN12" s="5" t="s">
        <v>14</v>
      </c>
      <c r="AO12" s="20">
        <f>IF(AG12=0,IF(AI12=0,0,1),1)</f>
        <v>1</v>
      </c>
      <c r="AP12" s="20">
        <f>IF(AG12&gt;AI12,1,0)</f>
        <v>0</v>
      </c>
      <c r="AQ12" s="20">
        <f>AO12-AP12-AR12</f>
        <v>1</v>
      </c>
      <c r="AR12" s="20">
        <f>IF(AG12&lt;AI12,1,0)</f>
        <v>0</v>
      </c>
      <c r="AT12" s="20"/>
      <c r="AU12" s="20"/>
    </row>
    <row r="13" spans="4:47" ht="15">
      <c r="D13" s="40"/>
      <c r="AG13" s="20">
        <f aca="true" t="shared" si="5" ref="AG13:AR13">SUM(AG11:AG12)</f>
        <v>1</v>
      </c>
      <c r="AH13" s="20">
        <f t="shared" si="5"/>
        <v>0</v>
      </c>
      <c r="AI13" s="20">
        <f t="shared" si="5"/>
        <v>3</v>
      </c>
      <c r="AJ13" s="20">
        <f t="shared" si="5"/>
        <v>0</v>
      </c>
      <c r="AK13" s="20">
        <f t="shared" si="5"/>
        <v>33</v>
      </c>
      <c r="AL13" s="20">
        <f t="shared" si="5"/>
        <v>0</v>
      </c>
      <c r="AM13" s="20">
        <f t="shared" si="5"/>
        <v>43</v>
      </c>
      <c r="AN13" s="20">
        <f t="shared" si="5"/>
        <v>0</v>
      </c>
      <c r="AO13" s="20">
        <f t="shared" si="5"/>
        <v>2</v>
      </c>
      <c r="AP13" s="20">
        <f t="shared" si="5"/>
        <v>0</v>
      </c>
      <c r="AQ13" s="20">
        <f t="shared" si="5"/>
        <v>1</v>
      </c>
      <c r="AR13" s="20">
        <f t="shared" si="5"/>
        <v>1</v>
      </c>
      <c r="AT13" s="20"/>
      <c r="AU13" s="20"/>
    </row>
    <row r="14" spans="8:47" ht="15">
      <c r="H14" s="1"/>
      <c r="I14" s="2"/>
      <c r="J14" s="1"/>
      <c r="K14" s="3"/>
      <c r="L14" s="4"/>
      <c r="M14" s="2"/>
      <c r="N14" s="4"/>
      <c r="P14" s="7"/>
      <c r="Q14" s="7"/>
      <c r="R14" s="6"/>
      <c r="S14" s="7"/>
      <c r="T14" s="7"/>
      <c r="U14" s="7"/>
      <c r="V14" s="6"/>
      <c r="W14" s="7"/>
      <c r="X14" s="7"/>
      <c r="Y14" s="7"/>
      <c r="Z14" s="6"/>
      <c r="AA14" s="7"/>
      <c r="AT14" s="20"/>
      <c r="AU14" s="20"/>
    </row>
    <row r="15" spans="46:47" ht="15">
      <c r="AT15" s="20"/>
      <c r="AU15" s="20"/>
    </row>
    <row r="16" spans="4:47" ht="15">
      <c r="D16" s="40"/>
      <c r="E16" s="40"/>
      <c r="AK16" s="25"/>
      <c r="AM16" s="25"/>
      <c r="AT16" s="20"/>
      <c r="AU16" s="20"/>
    </row>
    <row r="17" spans="5:60" s="1" customFormat="1" ht="15">
      <c r="E17" s="20"/>
      <c r="F17" s="19"/>
      <c r="I17" s="2"/>
      <c r="K17" s="3"/>
      <c r="L17" s="4"/>
      <c r="M17" s="2"/>
      <c r="N17" s="4"/>
      <c r="P17" s="7"/>
      <c r="Q17" s="7"/>
      <c r="R17" s="6"/>
      <c r="S17" s="7"/>
      <c r="T17" s="7"/>
      <c r="U17" s="7"/>
      <c r="V17" s="6"/>
      <c r="W17" s="7"/>
      <c r="X17" s="7"/>
      <c r="Y17" s="7"/>
      <c r="Z17" s="6"/>
      <c r="AA17" s="7"/>
      <c r="AE17" s="2"/>
      <c r="AH17" s="2"/>
      <c r="AJ17" s="2"/>
      <c r="AK17" s="42"/>
      <c r="AL17" s="2"/>
      <c r="AM17" s="42"/>
      <c r="AN17" s="2"/>
      <c r="AT17" s="3"/>
      <c r="AU17" s="43"/>
      <c r="AV17" s="2"/>
      <c r="AW17" s="44"/>
      <c r="AX17" s="45"/>
      <c r="AY17" s="44"/>
      <c r="AZ17" s="2"/>
      <c r="BA17" s="2"/>
      <c r="BB17" s="2"/>
      <c r="BC17" s="3"/>
      <c r="BD17" s="3"/>
      <c r="BE17" s="2"/>
      <c r="BF17" s="3"/>
      <c r="BG17" s="3"/>
      <c r="BH17" s="19"/>
    </row>
    <row r="18" spans="5:59" ht="15">
      <c r="E18" s="41"/>
      <c r="AK18" s="20"/>
      <c r="AM18" s="20"/>
      <c r="AX18" s="46"/>
      <c r="BC18" s="9"/>
      <c r="BE18" s="5"/>
      <c r="BF18" s="9"/>
      <c r="BG18" s="9"/>
    </row>
    <row r="19" spans="4:59" ht="15">
      <c r="D19" s="40"/>
      <c r="E19" s="40"/>
      <c r="AE19" s="20"/>
      <c r="AH19" s="20"/>
      <c r="AJ19" s="20"/>
      <c r="AK19" s="20"/>
      <c r="AL19" s="20"/>
      <c r="AM19" s="20"/>
      <c r="AN19" s="20"/>
      <c r="AX19" s="46"/>
      <c r="BC19" s="9"/>
      <c r="BE19" s="5"/>
      <c r="BF19" s="9"/>
      <c r="BG19" s="9"/>
    </row>
    <row r="20" spans="4:60" ht="15">
      <c r="D20" s="1"/>
      <c r="E20" s="1"/>
      <c r="F20" s="19"/>
      <c r="G20" s="1"/>
      <c r="H20" s="1"/>
      <c r="I20" s="2"/>
      <c r="J20" s="1"/>
      <c r="K20" s="3"/>
      <c r="L20" s="4"/>
      <c r="M20" s="2"/>
      <c r="N20" s="4"/>
      <c r="O20" s="1"/>
      <c r="P20" s="7"/>
      <c r="Q20" s="7"/>
      <c r="R20" s="6"/>
      <c r="S20" s="7"/>
      <c r="T20" s="7"/>
      <c r="U20" s="7"/>
      <c r="V20" s="6"/>
      <c r="W20" s="7"/>
      <c r="X20" s="7"/>
      <c r="Y20" s="7"/>
      <c r="Z20" s="6"/>
      <c r="AA20" s="7"/>
      <c r="AE20" s="20"/>
      <c r="AH20" s="20"/>
      <c r="AJ20" s="20"/>
      <c r="AK20" s="20"/>
      <c r="AL20" s="20"/>
      <c r="AM20" s="20"/>
      <c r="AN20" s="20"/>
      <c r="AU20" s="20" t="str">
        <f>B7</f>
        <v>BG Seekirchen</v>
      </c>
      <c r="AV20" s="5">
        <f>AO3</f>
        <v>2</v>
      </c>
      <c r="AW20" s="22">
        <f>AP3</f>
        <v>2</v>
      </c>
      <c r="AX20" s="46">
        <f>AQ3</f>
        <v>0</v>
      </c>
      <c r="AY20" s="22">
        <f>AR3</f>
        <v>0</v>
      </c>
      <c r="AZ20" s="5">
        <f>AG3</f>
        <v>4</v>
      </c>
      <c r="BA20" s="5" t="s">
        <v>12</v>
      </c>
      <c r="BB20" s="5">
        <f>AI3</f>
        <v>0</v>
      </c>
      <c r="BC20" s="20">
        <f>AZ20-BB20</f>
        <v>4</v>
      </c>
      <c r="BD20" s="9">
        <f>AK3</f>
        <v>44</v>
      </c>
      <c r="BE20" s="20" t="s">
        <v>11</v>
      </c>
      <c r="BF20" s="20">
        <f>AM3</f>
        <v>23</v>
      </c>
      <c r="BG20" s="20">
        <f>BD20-BF20</f>
        <v>21</v>
      </c>
      <c r="BH20" s="17">
        <f>2*AW20+AX20</f>
        <v>4</v>
      </c>
    </row>
    <row r="21" spans="31:60" ht="15">
      <c r="AE21" s="20"/>
      <c r="AH21" s="20"/>
      <c r="AJ21" s="20"/>
      <c r="AK21" s="20"/>
      <c r="AL21" s="20"/>
      <c r="AM21" s="20"/>
      <c r="AN21" s="20"/>
      <c r="AU21" s="20" t="str">
        <f>B8</f>
        <v>CD Gymnasium Salzburg 1</v>
      </c>
      <c r="AV21" s="5">
        <f>AO8</f>
        <v>2</v>
      </c>
      <c r="AW21" s="22">
        <f>AP8</f>
        <v>0</v>
      </c>
      <c r="AX21" s="46">
        <f>AQ8</f>
        <v>1</v>
      </c>
      <c r="AY21" s="22">
        <f>AR8</f>
        <v>1</v>
      </c>
      <c r="AZ21" s="5">
        <f>AG8</f>
        <v>1</v>
      </c>
      <c r="BA21" s="5" t="s">
        <v>12</v>
      </c>
      <c r="BB21" s="5">
        <f>AI8</f>
        <v>3</v>
      </c>
      <c r="BC21" s="20">
        <f>AZ21-BB21</f>
        <v>-2</v>
      </c>
      <c r="BD21" s="9">
        <f>AK8</f>
        <v>33</v>
      </c>
      <c r="BE21" s="20" t="s">
        <v>11</v>
      </c>
      <c r="BF21" s="20">
        <f>AM8</f>
        <v>44</v>
      </c>
      <c r="BG21" s="20">
        <f>BD21-BF21</f>
        <v>-11</v>
      </c>
      <c r="BH21" s="17">
        <f>2*AW21+AX21</f>
        <v>1</v>
      </c>
    </row>
    <row r="22" spans="31:60" ht="15">
      <c r="AE22" s="20"/>
      <c r="AH22" s="20"/>
      <c r="AJ22" s="20"/>
      <c r="AK22" s="20"/>
      <c r="AL22" s="20"/>
      <c r="AM22" s="20"/>
      <c r="AN22" s="20"/>
      <c r="AU22" s="20" t="str">
        <f>B9</f>
        <v>NSMS Faistenau 1</v>
      </c>
      <c r="AV22" s="5">
        <f>AO13</f>
        <v>2</v>
      </c>
      <c r="AW22" s="22">
        <f>AP13</f>
        <v>0</v>
      </c>
      <c r="AX22" s="46">
        <f>AQ13</f>
        <v>1</v>
      </c>
      <c r="AY22" s="22">
        <f>AR13</f>
        <v>1</v>
      </c>
      <c r="AZ22" s="5">
        <f>AG13</f>
        <v>1</v>
      </c>
      <c r="BA22" s="5" t="s">
        <v>12</v>
      </c>
      <c r="BB22" s="5">
        <f>AI13</f>
        <v>3</v>
      </c>
      <c r="BC22" s="20">
        <f>AZ22-BB22</f>
        <v>-2</v>
      </c>
      <c r="BD22" s="9">
        <f>AK13</f>
        <v>33</v>
      </c>
      <c r="BE22" s="20" t="s">
        <v>11</v>
      </c>
      <c r="BF22" s="20">
        <f>AM13</f>
        <v>43</v>
      </c>
      <c r="BG22" s="20">
        <f>BD22-BF22</f>
        <v>-10</v>
      </c>
      <c r="BH22" s="17">
        <f>2*AW22+AX22</f>
        <v>1</v>
      </c>
    </row>
    <row r="23" spans="31:60" ht="15">
      <c r="AE23" s="20"/>
      <c r="AH23" s="20"/>
      <c r="AJ23" s="20"/>
      <c r="AK23" s="20"/>
      <c r="AL23" s="20"/>
      <c r="AM23" s="20"/>
      <c r="AN23" s="20"/>
      <c r="AT23" s="20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</row>
    <row r="24" spans="31:47" ht="15">
      <c r="AE24" s="20"/>
      <c r="AH24" s="20"/>
      <c r="AJ24" s="20"/>
      <c r="AK24" s="20"/>
      <c r="AL24" s="20"/>
      <c r="AM24" s="20"/>
      <c r="AN24" s="20"/>
      <c r="AT24" s="20"/>
      <c r="AU24" s="20"/>
    </row>
    <row r="25" spans="31:47" ht="15">
      <c r="AE25" s="20"/>
      <c r="AH25" s="20"/>
      <c r="AJ25" s="20"/>
      <c r="AK25" s="20"/>
      <c r="AL25" s="20"/>
      <c r="AM25" s="20"/>
      <c r="AN25" s="20"/>
      <c r="AT25" s="20"/>
      <c r="AU25" s="20"/>
    </row>
    <row r="26" spans="31:47" ht="15">
      <c r="AE26" s="20"/>
      <c r="AH26" s="20"/>
      <c r="AJ26" s="20"/>
      <c r="AK26" s="20"/>
      <c r="AL26" s="20"/>
      <c r="AM26" s="20"/>
      <c r="AN26" s="20"/>
      <c r="AT26" s="20"/>
      <c r="AU26" s="20"/>
    </row>
    <row r="27" spans="31:47" ht="15">
      <c r="AE27" s="20"/>
      <c r="AH27" s="20"/>
      <c r="AJ27" s="20"/>
      <c r="AK27" s="20"/>
      <c r="AL27" s="20"/>
      <c r="AM27" s="20"/>
      <c r="AN27" s="20"/>
      <c r="AT27" s="20"/>
      <c r="AU27" s="20"/>
    </row>
    <row r="28" spans="31:47" ht="15">
      <c r="AE28" s="20"/>
      <c r="AH28" s="20"/>
      <c r="AJ28" s="20"/>
      <c r="AK28" s="20"/>
      <c r="AL28" s="20"/>
      <c r="AM28" s="20"/>
      <c r="AN28" s="20"/>
      <c r="AT28" s="20"/>
      <c r="AU28" s="20"/>
    </row>
    <row r="29" spans="31:47" ht="15">
      <c r="AE29" s="20"/>
      <c r="AH29" s="20"/>
      <c r="AJ29" s="20"/>
      <c r="AK29" s="20"/>
      <c r="AL29" s="20"/>
      <c r="AM29" s="20"/>
      <c r="AN29" s="20"/>
      <c r="AT29" s="20"/>
      <c r="AU29" s="20"/>
    </row>
    <row r="30" spans="31:59" ht="15">
      <c r="AE30" s="20"/>
      <c r="AH30" s="20"/>
      <c r="AJ30" s="20"/>
      <c r="AK30" s="20"/>
      <c r="AL30" s="20"/>
      <c r="AM30" s="20"/>
      <c r="AN30" s="20"/>
      <c r="AT30" s="20"/>
      <c r="AX30" s="46"/>
      <c r="BC30" s="9"/>
      <c r="BE30" s="5"/>
      <c r="BF30" s="9"/>
      <c r="BG30" s="9"/>
    </row>
    <row r="31" spans="31:47" ht="15">
      <c r="AE31" s="20"/>
      <c r="AH31" s="20"/>
      <c r="AJ31" s="20"/>
      <c r="AK31" s="20"/>
      <c r="AL31" s="20"/>
      <c r="AM31" s="20"/>
      <c r="AN31" s="20"/>
      <c r="AT31" s="20"/>
      <c r="AU31" s="20"/>
    </row>
    <row r="32" spans="31:59" ht="15">
      <c r="AE32" s="20"/>
      <c r="AH32" s="20"/>
      <c r="AJ32" s="20"/>
      <c r="AK32" s="20"/>
      <c r="AL32" s="20"/>
      <c r="AM32" s="20"/>
      <c r="AN32" s="20"/>
      <c r="AT32" s="20"/>
      <c r="AX32" s="46"/>
      <c r="BC32" s="9"/>
      <c r="BE32" s="5"/>
      <c r="BF32" s="9"/>
      <c r="BG32" s="9"/>
    </row>
    <row r="33" spans="31:47" ht="15">
      <c r="AE33" s="20"/>
      <c r="AH33" s="20"/>
      <c r="AJ33" s="20"/>
      <c r="AK33" s="20"/>
      <c r="AL33" s="20"/>
      <c r="AM33" s="20"/>
      <c r="AN33" s="20"/>
      <c r="AT33" s="20"/>
      <c r="AU33" s="20"/>
    </row>
    <row r="34" spans="31:59" ht="15">
      <c r="AE34" s="20"/>
      <c r="AH34" s="20"/>
      <c r="AJ34" s="20"/>
      <c r="AK34" s="20"/>
      <c r="AL34" s="20"/>
      <c r="AM34" s="20"/>
      <c r="AN34" s="20"/>
      <c r="AT34" s="20"/>
      <c r="AX34" s="46"/>
      <c r="BC34" s="9"/>
      <c r="BE34" s="5"/>
      <c r="BF34" s="9"/>
      <c r="BG34" s="9"/>
    </row>
    <row r="35" spans="31:40" ht="15">
      <c r="AE35" s="20"/>
      <c r="AH35" s="20"/>
      <c r="AJ35" s="20"/>
      <c r="AK35" s="20"/>
      <c r="AL35" s="20"/>
      <c r="AM35" s="20"/>
      <c r="AN35" s="20"/>
    </row>
    <row r="36" spans="31:40" ht="15">
      <c r="AE36" s="20"/>
      <c r="AH36" s="20"/>
      <c r="AJ36" s="20"/>
      <c r="AK36" s="20"/>
      <c r="AL36" s="20"/>
      <c r="AM36" s="20"/>
      <c r="AN36" s="20"/>
    </row>
    <row r="37" spans="31:40" ht="15">
      <c r="AE37" s="20"/>
      <c r="AH37" s="20"/>
      <c r="AJ37" s="20"/>
      <c r="AK37" s="20"/>
      <c r="AL37" s="20"/>
      <c r="AM37" s="20"/>
      <c r="AN37" s="20"/>
    </row>
    <row r="38" spans="31:40" ht="15">
      <c r="AE38" s="20"/>
      <c r="AH38" s="20"/>
      <c r="AJ38" s="20"/>
      <c r="AK38" s="20"/>
      <c r="AL38" s="20"/>
      <c r="AM38" s="20"/>
      <c r="AN38" s="20"/>
    </row>
    <row r="39" spans="31:40" ht="15">
      <c r="AE39" s="20"/>
      <c r="AH39" s="20"/>
      <c r="AJ39" s="20"/>
      <c r="AK39" s="20"/>
      <c r="AL39" s="20"/>
      <c r="AM39" s="20"/>
      <c r="AN39" s="20"/>
    </row>
    <row r="40" spans="31:40" ht="15">
      <c r="AE40" s="20"/>
      <c r="AH40" s="20"/>
      <c r="AJ40" s="20"/>
      <c r="AK40" s="20"/>
      <c r="AL40" s="20"/>
      <c r="AM40" s="20"/>
      <c r="AN40" s="20"/>
    </row>
    <row r="41" spans="31:40" ht="15">
      <c r="AE41" s="20"/>
      <c r="AH41" s="20"/>
      <c r="AJ41" s="20"/>
      <c r="AK41" s="20"/>
      <c r="AL41" s="20"/>
      <c r="AM41" s="20"/>
      <c r="AN41" s="20"/>
    </row>
    <row r="42" spans="31:40" ht="15">
      <c r="AE42" s="20"/>
      <c r="AH42" s="20"/>
      <c r="AJ42" s="20"/>
      <c r="AK42" s="20"/>
      <c r="AL42" s="20"/>
      <c r="AM42" s="20"/>
      <c r="AN42" s="20"/>
    </row>
    <row r="43" spans="31:40" ht="15">
      <c r="AE43" s="20"/>
      <c r="AH43" s="20"/>
      <c r="AJ43" s="20"/>
      <c r="AK43" s="20"/>
      <c r="AL43" s="20"/>
      <c r="AM43" s="20"/>
      <c r="AN43" s="20"/>
    </row>
    <row r="44" spans="31:40" ht="15">
      <c r="AE44" s="20"/>
      <c r="AH44" s="20"/>
      <c r="AJ44" s="20"/>
      <c r="AK44" s="20"/>
      <c r="AL44" s="20"/>
      <c r="AM44" s="20"/>
      <c r="AN44" s="20"/>
    </row>
    <row r="45" spans="31:40" ht="15">
      <c r="AE45" s="20"/>
      <c r="AH45" s="20"/>
      <c r="AJ45" s="20"/>
      <c r="AK45" s="20"/>
      <c r="AL45" s="20"/>
      <c r="AM45" s="20"/>
      <c r="AN45" s="20"/>
    </row>
    <row r="46" spans="31:40" ht="15">
      <c r="AE46" s="20"/>
      <c r="AH46" s="20"/>
      <c r="AJ46" s="20"/>
      <c r="AK46" s="20"/>
      <c r="AL46" s="20"/>
      <c r="AM46" s="20"/>
      <c r="AN46" s="20"/>
    </row>
    <row r="47" spans="31:40" ht="15">
      <c r="AE47" s="20"/>
      <c r="AH47" s="20"/>
      <c r="AJ47" s="20"/>
      <c r="AK47" s="20"/>
      <c r="AL47" s="20"/>
      <c r="AM47" s="20"/>
      <c r="AN47" s="20"/>
    </row>
    <row r="48" spans="31:40" ht="15">
      <c r="AE48" s="20"/>
      <c r="AH48" s="20"/>
      <c r="AJ48" s="20"/>
      <c r="AK48" s="20"/>
      <c r="AL48" s="20"/>
      <c r="AM48" s="20"/>
      <c r="AN48" s="20"/>
    </row>
    <row r="49" spans="31:36" ht="15">
      <c r="AE49" s="20"/>
      <c r="AH49" s="20"/>
      <c r="AJ49" s="20"/>
    </row>
    <row r="50" spans="31:36" ht="15">
      <c r="AE50" s="20"/>
      <c r="AH50" s="20"/>
      <c r="AJ50" s="20"/>
    </row>
    <row r="51" spans="31:36" ht="15">
      <c r="AE51" s="20"/>
      <c r="AH51" s="20"/>
      <c r="AJ51" s="20"/>
    </row>
    <row r="52" spans="31:36" ht="15">
      <c r="AE52" s="20"/>
      <c r="AH52" s="20"/>
      <c r="AJ52" s="20"/>
    </row>
    <row r="53" spans="31:36" ht="15">
      <c r="AE53" s="20"/>
      <c r="AH53" s="20"/>
      <c r="AJ53" s="20"/>
    </row>
    <row r="54" spans="31:36" ht="15">
      <c r="AE54" s="20"/>
      <c r="AH54" s="20"/>
      <c r="AJ54" s="20"/>
    </row>
    <row r="55" spans="31:36" ht="15">
      <c r="AE55" s="20"/>
      <c r="AH55" s="20"/>
      <c r="AJ55" s="20"/>
    </row>
    <row r="56" spans="31:36" ht="15">
      <c r="AE56" s="20"/>
      <c r="AH56" s="20"/>
      <c r="AJ56" s="20"/>
    </row>
    <row r="57" spans="31:36" ht="15">
      <c r="AE57" s="20"/>
      <c r="AH57" s="20"/>
      <c r="AJ57" s="20"/>
    </row>
    <row r="58" spans="31:36" ht="15">
      <c r="AE58" s="20"/>
      <c r="AH58" s="20"/>
      <c r="AJ58" s="20"/>
    </row>
    <row r="59" spans="31:36" ht="15">
      <c r="AE59" s="20"/>
      <c r="AH59" s="20"/>
      <c r="AJ59" s="20"/>
    </row>
    <row r="60" spans="31:36" ht="15">
      <c r="AE60" s="20"/>
      <c r="AH60" s="20"/>
      <c r="AJ60" s="20"/>
    </row>
    <row r="61" spans="31:36" ht="15">
      <c r="AE61" s="20"/>
      <c r="AH61" s="20"/>
      <c r="AJ61" s="20"/>
    </row>
    <row r="62" spans="31:36" ht="15">
      <c r="AE62" s="20"/>
      <c r="AH62" s="20"/>
      <c r="AJ62" s="20"/>
    </row>
    <row r="63" spans="31:36" ht="15">
      <c r="AE63" s="20"/>
      <c r="AH63" s="20"/>
      <c r="AJ63" s="20"/>
    </row>
    <row r="64" spans="31:36" ht="15">
      <c r="AE64" s="20"/>
      <c r="AH64" s="20"/>
      <c r="AJ64" s="20"/>
    </row>
    <row r="65" spans="31:40" ht="15">
      <c r="AE65" s="20"/>
      <c r="AH65" s="20"/>
      <c r="AJ65" s="20"/>
      <c r="AK65" s="20"/>
      <c r="AL65" s="20"/>
      <c r="AM65" s="20"/>
      <c r="AN65" s="20"/>
    </row>
    <row r="66" spans="31:40" ht="15">
      <c r="AE66" s="20"/>
      <c r="AH66" s="20"/>
      <c r="AJ66" s="20"/>
      <c r="AK66" s="20"/>
      <c r="AL66" s="20"/>
      <c r="AM66" s="20"/>
      <c r="AN66" s="20"/>
    </row>
    <row r="67" spans="31:40" ht="15">
      <c r="AE67" s="20"/>
      <c r="AH67" s="20"/>
      <c r="AJ67" s="20"/>
      <c r="AK67" s="20"/>
      <c r="AL67" s="20"/>
      <c r="AM67" s="20"/>
      <c r="AN67" s="20"/>
    </row>
    <row r="68" spans="31:40" ht="15">
      <c r="AE68" s="20"/>
      <c r="AH68" s="20"/>
      <c r="AJ68" s="20"/>
      <c r="AK68" s="20"/>
      <c r="AL68" s="20"/>
      <c r="AM68" s="20"/>
      <c r="AN68" s="20"/>
    </row>
    <row r="69" spans="31:40" ht="15">
      <c r="AE69" s="20"/>
      <c r="AH69" s="20"/>
      <c r="AJ69" s="20"/>
      <c r="AK69" s="20"/>
      <c r="AL69" s="20"/>
      <c r="AM69" s="20"/>
      <c r="AN69" s="20"/>
    </row>
    <row r="70" spans="31:40" ht="15">
      <c r="AE70" s="20"/>
      <c r="AH70" s="20"/>
      <c r="AJ70" s="20"/>
      <c r="AK70" s="20"/>
      <c r="AL70" s="20"/>
      <c r="AM70" s="20"/>
      <c r="AN70" s="20"/>
    </row>
    <row r="71" spans="31:40" ht="15">
      <c r="AE71" s="20"/>
      <c r="AH71" s="20"/>
      <c r="AJ71" s="20"/>
      <c r="AK71" s="20"/>
      <c r="AL71" s="20"/>
      <c r="AM71" s="20"/>
      <c r="AN71" s="20"/>
    </row>
    <row r="72" spans="31:40" ht="15">
      <c r="AE72" s="20"/>
      <c r="AH72" s="20"/>
      <c r="AJ72" s="20"/>
      <c r="AK72" s="20"/>
      <c r="AL72" s="20"/>
      <c r="AM72" s="20"/>
      <c r="AN72" s="20"/>
    </row>
    <row r="73" spans="31:47" ht="15">
      <c r="AE73" s="20"/>
      <c r="AH73" s="20"/>
      <c r="AJ73" s="20"/>
      <c r="AK73" s="20"/>
      <c r="AL73" s="20"/>
      <c r="AM73" s="20"/>
      <c r="AN73" s="20"/>
      <c r="AT73" s="20"/>
      <c r="AU73" s="20"/>
    </row>
    <row r="74" spans="31:47" ht="15">
      <c r="AE74" s="20"/>
      <c r="AH74" s="20"/>
      <c r="AJ74" s="20"/>
      <c r="AK74" s="20"/>
      <c r="AL74" s="20"/>
      <c r="AM74" s="20"/>
      <c r="AN74" s="20"/>
      <c r="AT74" s="20"/>
      <c r="AU74" s="20"/>
    </row>
    <row r="75" spans="31:47" ht="15">
      <c r="AE75" s="20"/>
      <c r="AH75" s="20"/>
      <c r="AJ75" s="20"/>
      <c r="AK75" s="20"/>
      <c r="AL75" s="20"/>
      <c r="AM75" s="20"/>
      <c r="AN75" s="20"/>
      <c r="AT75" s="20"/>
      <c r="AU75" s="20"/>
    </row>
    <row r="76" spans="46:47" ht="15">
      <c r="AT76" s="20"/>
      <c r="AU76" s="20"/>
    </row>
    <row r="77" spans="46:47" ht="15">
      <c r="AT77" s="20"/>
      <c r="AU77" s="20"/>
    </row>
    <row r="78" spans="46:47" ht="15">
      <c r="AT78" s="20"/>
      <c r="AU78" s="20"/>
    </row>
    <row r="79" spans="46:47" ht="15">
      <c r="AT79" s="20"/>
      <c r="AU79" s="20"/>
    </row>
    <row r="80" spans="46:47" ht="15">
      <c r="AT80" s="20"/>
      <c r="AU80" s="20"/>
    </row>
    <row r="81" spans="46:47" ht="15">
      <c r="AT81" s="20"/>
      <c r="AU81" s="20"/>
    </row>
  </sheetData>
  <sheetProtection sheet="1" objects="1" scenarios="1" selectLockedCells="1" selectUnlockedCells="1"/>
  <printOptions/>
  <pageMargins left="0.787401575" right="0.787401575" top="0.984251969" bottom="0.984251969" header="0.4921259845" footer="0.4921259845"/>
  <pageSetup fitToHeight="1" fitToWidth="1" horizontalDpi="600" verticalDpi="600" orientation="landscape" paperSize="9" r:id="rId3"/>
  <colBreaks count="1" manualBreakCount="1">
    <brk id="45" max="65535" man="1"/>
  </colBreaks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81"/>
  <sheetViews>
    <sheetView zoomScalePageLayoutView="0" workbookViewId="0" topLeftCell="R1">
      <selection activeCell="AU8" sqref="AU8:BH11"/>
    </sheetView>
  </sheetViews>
  <sheetFormatPr defaultColWidth="12.00390625" defaultRowHeight="12.75"/>
  <cols>
    <col min="1" max="1" width="29.25390625" style="20" bestFit="1" customWidth="1"/>
    <col min="2" max="2" width="27.25390625" style="20" bestFit="1" customWidth="1"/>
    <col min="3" max="3" width="6.625" style="20" bestFit="1" customWidth="1"/>
    <col min="4" max="4" width="3.25390625" style="20" bestFit="1" customWidth="1"/>
    <col min="5" max="5" width="17.875" style="20" bestFit="1" customWidth="1"/>
    <col min="6" max="6" width="1.875" style="24" customWidth="1"/>
    <col min="7" max="7" width="25.125" style="20" bestFit="1" customWidth="1"/>
    <col min="8" max="8" width="2.125" style="20" bestFit="1" customWidth="1"/>
    <col min="9" max="9" width="1.625" style="20" bestFit="1" customWidth="1"/>
    <col min="10" max="10" width="2.125" style="20" bestFit="1" customWidth="1"/>
    <col min="11" max="11" width="1.75390625" style="20" bestFit="1" customWidth="1"/>
    <col min="12" max="12" width="3.25390625" style="20" bestFit="1" customWidth="1"/>
    <col min="13" max="13" width="1.625" style="20" bestFit="1" customWidth="1"/>
    <col min="14" max="14" width="3.25390625" style="20" bestFit="1" customWidth="1"/>
    <col min="15" max="15" width="1.75390625" style="20" bestFit="1" customWidth="1"/>
    <col min="16" max="16" width="1.625" style="1" bestFit="1" customWidth="1"/>
    <col min="17" max="17" width="2.125" style="1" bestFit="1" customWidth="1"/>
    <col min="18" max="18" width="1.625" style="1" bestFit="1" customWidth="1"/>
    <col min="19" max="19" width="2.125" style="1" bestFit="1" customWidth="1"/>
    <col min="20" max="20" width="1.625" style="1" bestFit="1" customWidth="1"/>
    <col min="21" max="21" width="2.125" style="1" bestFit="1" customWidth="1"/>
    <col min="22" max="22" width="1.625" style="1" bestFit="1" customWidth="1"/>
    <col min="23" max="23" width="2.125" style="1" bestFit="1" customWidth="1"/>
    <col min="24" max="24" width="1.625" style="1" bestFit="1" customWidth="1"/>
    <col min="25" max="25" width="2.125" style="1" bestFit="1" customWidth="1"/>
    <col min="26" max="26" width="1.625" style="1" bestFit="1" customWidth="1"/>
    <col min="27" max="27" width="2.125" style="1" bestFit="1" customWidth="1"/>
    <col min="28" max="28" width="1.625" style="1" bestFit="1" customWidth="1"/>
    <col min="29" max="29" width="0.74609375" style="20" customWidth="1"/>
    <col min="30" max="30" width="25.125" style="20" bestFit="1" customWidth="1"/>
    <col min="31" max="31" width="1.875" style="5" customWidth="1"/>
    <col min="32" max="32" width="21.875" style="20" customWidth="1"/>
    <col min="33" max="33" width="2.125" style="20" bestFit="1" customWidth="1"/>
    <col min="34" max="34" width="2.125" style="5" bestFit="1" customWidth="1"/>
    <col min="35" max="35" width="2.125" style="20" bestFit="1" customWidth="1"/>
    <col min="36" max="36" width="2.125" style="5" bestFit="1" customWidth="1"/>
    <col min="37" max="37" width="3.25390625" style="5" bestFit="1" customWidth="1"/>
    <col min="38" max="38" width="2.125" style="5" bestFit="1" customWidth="1"/>
    <col min="39" max="39" width="3.25390625" style="5" bestFit="1" customWidth="1"/>
    <col min="40" max="40" width="2.125" style="5" bestFit="1" customWidth="1"/>
    <col min="41" max="44" width="2.125" style="20" bestFit="1" customWidth="1"/>
    <col min="45" max="45" width="4.75390625" style="20" customWidth="1"/>
    <col min="46" max="46" width="3.125" style="9" customWidth="1"/>
    <col min="47" max="47" width="25.125" style="11" bestFit="1" customWidth="1"/>
    <col min="48" max="48" width="3.375" style="5" bestFit="1" customWidth="1"/>
    <col min="49" max="49" width="2.875" style="22" bestFit="1" customWidth="1"/>
    <col min="50" max="50" width="3.00390625" style="23" bestFit="1" customWidth="1"/>
    <col min="51" max="51" width="3.00390625" style="22" bestFit="1" customWidth="1"/>
    <col min="52" max="52" width="2.25390625" style="5" bestFit="1" customWidth="1"/>
    <col min="53" max="53" width="1.625" style="5" bestFit="1" customWidth="1"/>
    <col min="54" max="54" width="2.125" style="5" bestFit="1" customWidth="1"/>
    <col min="55" max="55" width="4.375" style="20" bestFit="1" customWidth="1"/>
    <col min="56" max="56" width="3.25390625" style="9" bestFit="1" customWidth="1"/>
    <col min="57" max="57" width="5.375" style="20" bestFit="1" customWidth="1"/>
    <col min="58" max="58" width="3.25390625" style="20" bestFit="1" customWidth="1"/>
    <col min="59" max="59" width="4.375" style="20" bestFit="1" customWidth="1"/>
    <col min="60" max="60" width="4.75390625" style="17" bestFit="1" customWidth="1"/>
    <col min="61" max="16384" width="12.00390625" style="20" customWidth="1"/>
  </cols>
  <sheetData>
    <row r="1" spans="1:44" ht="15">
      <c r="A1" s="9" t="s">
        <v>29</v>
      </c>
      <c r="B1" s="11">
        <f>'Gruppe B'!B1</f>
        <v>0</v>
      </c>
      <c r="C1" s="20" t="s">
        <v>30</v>
      </c>
      <c r="E1" s="21" t="s">
        <v>31</v>
      </c>
      <c r="F1" s="21"/>
      <c r="G1" s="21" t="s">
        <v>32</v>
      </c>
      <c r="H1" s="9"/>
      <c r="I1" s="5"/>
      <c r="J1" s="9"/>
      <c r="K1" s="9"/>
      <c r="L1" s="9"/>
      <c r="AC1" s="20" t="s">
        <v>33</v>
      </c>
      <c r="AD1" s="20" t="str">
        <f>B7</f>
        <v>CD Gymnasium Salzburg 1</v>
      </c>
      <c r="AE1" s="5" t="s">
        <v>11</v>
      </c>
      <c r="AF1" s="20" t="str">
        <f>B8</f>
        <v>CD Gymnasium Salzburg 2</v>
      </c>
      <c r="AG1" s="20">
        <f>H2</f>
        <v>2</v>
      </c>
      <c r="AH1" s="5" t="s">
        <v>12</v>
      </c>
      <c r="AI1" s="20">
        <f>J2</f>
        <v>0</v>
      </c>
      <c r="AJ1" s="5" t="s">
        <v>13</v>
      </c>
      <c r="AK1" s="20">
        <f>L2</f>
        <v>22</v>
      </c>
      <c r="AL1" s="5" t="s">
        <v>11</v>
      </c>
      <c r="AM1" s="20">
        <f>N2</f>
        <v>13</v>
      </c>
      <c r="AN1" s="5" t="s">
        <v>14</v>
      </c>
      <c r="AO1" s="20">
        <f>IF(AG1=0,IF(AI1=0,0,1),1)</f>
        <v>1</v>
      </c>
      <c r="AP1" s="20">
        <f>IF(AG1&gt;AI1,1,0)</f>
        <v>1</v>
      </c>
      <c r="AQ1" s="20">
        <f>AO1-AP1-AR1</f>
        <v>0</v>
      </c>
      <c r="AR1" s="20">
        <f>IF(AG1&lt;AI1,1,0)</f>
        <v>0</v>
      </c>
    </row>
    <row r="2" spans="1:46" ht="15">
      <c r="A2" s="9" t="s">
        <v>34</v>
      </c>
      <c r="B2" s="20" t="str">
        <f>'Gruppe B'!B2</f>
        <v>B </v>
      </c>
      <c r="C2" s="20" t="str">
        <f>B2</f>
        <v>B </v>
      </c>
      <c r="D2" s="20">
        <v>10</v>
      </c>
      <c r="E2" s="20" t="str">
        <f>B7</f>
        <v>CD Gymnasium Salzburg 1</v>
      </c>
      <c r="F2" s="24" t="s">
        <v>11</v>
      </c>
      <c r="G2" s="20" t="str">
        <f>B8</f>
        <v>CD Gymnasium Salzburg 2</v>
      </c>
      <c r="H2" s="1">
        <f>(IF(Q2&gt;S2,1,0))+(IF(U2&gt;W2,1,0))+(IF(Y2&gt;AA2,1,0))</f>
        <v>2</v>
      </c>
      <c r="I2" s="2" t="s">
        <v>12</v>
      </c>
      <c r="J2" s="1">
        <f>(IF(Q2&lt;S2,1,0))+(IF(U2&lt;W2,1,0))+(IF(Y2&lt;AA2,1,0))</f>
        <v>0</v>
      </c>
      <c r="K2" s="3" t="s">
        <v>13</v>
      </c>
      <c r="L2" s="4">
        <f>Q2+U2+Y2</f>
        <v>22</v>
      </c>
      <c r="M2" s="2" t="s">
        <v>11</v>
      </c>
      <c r="N2" s="4">
        <f>S2+W2+AA2</f>
        <v>13</v>
      </c>
      <c r="O2" s="20" t="s">
        <v>14</v>
      </c>
      <c r="P2" s="7" t="s">
        <v>15</v>
      </c>
      <c r="Q2" s="7">
        <f>Ergebnisse!Q28</f>
        <v>11</v>
      </c>
      <c r="R2" s="7" t="str">
        <f>Ergebnisse!R28</f>
        <v>:</v>
      </c>
      <c r="S2" s="7">
        <f>Ergebnisse!S28</f>
        <v>8</v>
      </c>
      <c r="T2" s="7" t="str">
        <f>Ergebnisse!T28</f>
        <v>,</v>
      </c>
      <c r="U2" s="7">
        <f>Ergebnisse!U28</f>
        <v>11</v>
      </c>
      <c r="V2" s="7" t="str">
        <f>Ergebnisse!V28</f>
        <v>:</v>
      </c>
      <c r="W2" s="7">
        <f>Ergebnisse!W28</f>
        <v>5</v>
      </c>
      <c r="X2" s="7" t="str">
        <f>Ergebnisse!X28</f>
        <v>,</v>
      </c>
      <c r="Y2" s="7">
        <f>Ergebnisse!Y28</f>
        <v>0</v>
      </c>
      <c r="Z2" s="7" t="str">
        <f>Ergebnisse!Z28</f>
        <v>:</v>
      </c>
      <c r="AA2" s="7">
        <f>Ergebnisse!AA28</f>
        <v>0</v>
      </c>
      <c r="AB2" s="1" t="s">
        <v>17</v>
      </c>
      <c r="AC2" s="20" t="b">
        <f aca="true" t="shared" si="0" ref="AC2:AC7">IF(L2=Q2+U2+Y2,IF(N2=S2+W2+AA2,TRUE))</f>
        <v>1</v>
      </c>
      <c r="AD2" s="20" t="str">
        <f>B7</f>
        <v>CD Gymnasium Salzburg 1</v>
      </c>
      <c r="AE2" s="5" t="s">
        <v>11</v>
      </c>
      <c r="AF2" s="20" t="str">
        <f>B9</f>
        <v>NSMS Faistenau 1</v>
      </c>
      <c r="AG2" s="20">
        <f>H3</f>
        <v>1</v>
      </c>
      <c r="AH2" s="20" t="str">
        <f>I3</f>
        <v>/</v>
      </c>
      <c r="AI2" s="20">
        <f>J3</f>
        <v>1</v>
      </c>
      <c r="AJ2" s="20" t="str">
        <f>K3</f>
        <v>(</v>
      </c>
      <c r="AK2" s="20">
        <f>L3</f>
        <v>21</v>
      </c>
      <c r="AL2" s="20" t="str">
        <f>M3</f>
        <v>:</v>
      </c>
      <c r="AM2" s="20">
        <f>N3</f>
        <v>22</v>
      </c>
      <c r="AN2" s="5" t="s">
        <v>14</v>
      </c>
      <c r="AO2" s="20">
        <f>IF(AG2=0,IF(AI2=0,0,1),1)</f>
        <v>1</v>
      </c>
      <c r="AP2" s="20">
        <f>IF(AG2&gt;AI2,1,0)</f>
        <v>0</v>
      </c>
      <c r="AQ2" s="20">
        <f>AO2-AP2-AR2</f>
        <v>1</v>
      </c>
      <c r="AR2" s="20">
        <f>IF(AG2&lt;AI2,1,0)</f>
        <v>0</v>
      </c>
      <c r="AT2" s="20"/>
    </row>
    <row r="3" spans="1:46" ht="15">
      <c r="A3" s="9" t="s">
        <v>35</v>
      </c>
      <c r="B3" s="20">
        <f>'Gruppe B'!B3</f>
        <v>0</v>
      </c>
      <c r="C3" s="20" t="str">
        <f>B2</f>
        <v>B </v>
      </c>
      <c r="D3" s="20">
        <v>11</v>
      </c>
      <c r="E3" s="20" t="str">
        <f>B7</f>
        <v>CD Gymnasium Salzburg 1</v>
      </c>
      <c r="F3" s="24" t="s">
        <v>11</v>
      </c>
      <c r="G3" s="20" t="str">
        <f>B9</f>
        <v>NSMS Faistenau 1</v>
      </c>
      <c r="H3" s="1">
        <f>(IF(Q3&gt;S3,1,0))+(IF(U3&gt;W3,1,0))+(IF(Y3&gt;AA3,1,0))</f>
        <v>1</v>
      </c>
      <c r="I3" s="2" t="s">
        <v>12</v>
      </c>
      <c r="J3" s="1">
        <f>(IF(Q3&lt;S3,1,0))+(IF(U3&lt;W3,1,0))+(IF(Y3&lt;AA3,1,0))</f>
        <v>1</v>
      </c>
      <c r="K3" s="3" t="s">
        <v>13</v>
      </c>
      <c r="L3" s="4">
        <f>Q3+U3+Y3</f>
        <v>21</v>
      </c>
      <c r="M3" s="2" t="s">
        <v>11</v>
      </c>
      <c r="N3" s="4">
        <f>S3+W3+AA3</f>
        <v>22</v>
      </c>
      <c r="O3" s="20" t="s">
        <v>14</v>
      </c>
      <c r="P3" s="7" t="s">
        <v>15</v>
      </c>
      <c r="Q3" s="7">
        <f>Ergebnisse!Q29</f>
        <v>13</v>
      </c>
      <c r="R3" s="7" t="str">
        <f>Ergebnisse!R29</f>
        <v>:</v>
      </c>
      <c r="S3" s="7">
        <f>Ergebnisse!S29</f>
        <v>11</v>
      </c>
      <c r="T3" s="7" t="str">
        <f>Ergebnisse!T29</f>
        <v>,</v>
      </c>
      <c r="U3" s="7">
        <f>Ergebnisse!U29</f>
        <v>8</v>
      </c>
      <c r="V3" s="7" t="str">
        <f>Ergebnisse!V29</f>
        <v>:</v>
      </c>
      <c r="W3" s="7">
        <f>Ergebnisse!W29</f>
        <v>11</v>
      </c>
      <c r="X3" s="7" t="str">
        <f>Ergebnisse!X29</f>
        <v>,</v>
      </c>
      <c r="Y3" s="7">
        <f>Ergebnisse!Y29</f>
        <v>0</v>
      </c>
      <c r="Z3" s="7" t="str">
        <f>Ergebnisse!Z29</f>
        <v>:</v>
      </c>
      <c r="AA3" s="7">
        <f>Ergebnisse!AA29</f>
        <v>0</v>
      </c>
      <c r="AB3" s="1" t="s">
        <v>17</v>
      </c>
      <c r="AC3" s="20" t="b">
        <f t="shared" si="0"/>
        <v>1</v>
      </c>
      <c r="AG3" s="20">
        <f aca="true" t="shared" si="1" ref="AG3:AR3">SUM(AG1:AG2)</f>
        <v>3</v>
      </c>
      <c r="AH3" s="20">
        <f t="shared" si="1"/>
        <v>0</v>
      </c>
      <c r="AI3" s="20">
        <f t="shared" si="1"/>
        <v>1</v>
      </c>
      <c r="AJ3" s="20">
        <f t="shared" si="1"/>
        <v>0</v>
      </c>
      <c r="AK3" s="20">
        <f t="shared" si="1"/>
        <v>43</v>
      </c>
      <c r="AL3" s="20">
        <f t="shared" si="1"/>
        <v>0</v>
      </c>
      <c r="AM3" s="20">
        <f t="shared" si="1"/>
        <v>35</v>
      </c>
      <c r="AN3" s="20">
        <f t="shared" si="1"/>
        <v>0</v>
      </c>
      <c r="AO3" s="20">
        <f t="shared" si="1"/>
        <v>2</v>
      </c>
      <c r="AP3" s="20">
        <f t="shared" si="1"/>
        <v>1</v>
      </c>
      <c r="AQ3" s="20">
        <f t="shared" si="1"/>
        <v>1</v>
      </c>
      <c r="AR3" s="20">
        <f t="shared" si="1"/>
        <v>0</v>
      </c>
      <c r="AT3" s="20"/>
    </row>
    <row r="4" spans="1:46" ht="15">
      <c r="A4" s="9" t="s">
        <v>36</v>
      </c>
      <c r="B4" s="26">
        <f>'Gruppe B'!B4</f>
        <v>0</v>
      </c>
      <c r="C4" s="20" t="str">
        <f>B2</f>
        <v>B </v>
      </c>
      <c r="D4" s="20">
        <v>12</v>
      </c>
      <c r="E4" s="20" t="str">
        <f>B8</f>
        <v>CD Gymnasium Salzburg 2</v>
      </c>
      <c r="F4" s="24" t="s">
        <v>11</v>
      </c>
      <c r="G4" s="20" t="str">
        <f>B9</f>
        <v>NSMS Faistenau 1</v>
      </c>
      <c r="H4" s="1">
        <f>(IF(Q4&gt;S4,1,0))+(IF(U4&gt;W4,1,0))+(IF(Y4&gt;AA4,1,0))</f>
        <v>0</v>
      </c>
      <c r="I4" s="2" t="s">
        <v>12</v>
      </c>
      <c r="J4" s="1">
        <f>(IF(Q4&lt;S4,1,0))+(IF(U4&lt;W4,1,0))+(IF(Y4&lt;AA4,1,0))</f>
        <v>2</v>
      </c>
      <c r="K4" s="3" t="s">
        <v>13</v>
      </c>
      <c r="L4" s="4">
        <f>Q4+U4+Y4</f>
        <v>9</v>
      </c>
      <c r="M4" s="2" t="s">
        <v>11</v>
      </c>
      <c r="N4" s="4">
        <f>S4+W4+AA4</f>
        <v>22</v>
      </c>
      <c r="O4" s="20" t="s">
        <v>14</v>
      </c>
      <c r="P4" s="7" t="s">
        <v>15</v>
      </c>
      <c r="Q4" s="7">
        <f>Ergebnisse!Q30</f>
        <v>6</v>
      </c>
      <c r="R4" s="7" t="str">
        <f>Ergebnisse!R30</f>
        <v>:</v>
      </c>
      <c r="S4" s="7">
        <f>Ergebnisse!S30</f>
        <v>11</v>
      </c>
      <c r="T4" s="7" t="str">
        <f>Ergebnisse!T30</f>
        <v>,</v>
      </c>
      <c r="U4" s="7">
        <f>Ergebnisse!U30</f>
        <v>3</v>
      </c>
      <c r="V4" s="7" t="str">
        <f>Ergebnisse!V30</f>
        <v>:</v>
      </c>
      <c r="W4" s="7">
        <f>Ergebnisse!W30</f>
        <v>11</v>
      </c>
      <c r="X4" s="7" t="str">
        <f>Ergebnisse!X30</f>
        <v>,</v>
      </c>
      <c r="Y4" s="7">
        <f>Ergebnisse!Y30</f>
        <v>0</v>
      </c>
      <c r="Z4" s="7" t="str">
        <f>Ergebnisse!Z30</f>
        <v>:</v>
      </c>
      <c r="AA4" s="7">
        <f>Ergebnisse!AA30</f>
        <v>0</v>
      </c>
      <c r="AB4" s="1" t="s">
        <v>17</v>
      </c>
      <c r="AC4" s="20" t="b">
        <f t="shared" si="0"/>
        <v>1</v>
      </c>
      <c r="AT4" s="20"/>
    </row>
    <row r="5" spans="1:46" ht="15">
      <c r="A5" s="27" t="str">
        <f>'Gruppe B'!A5</f>
        <v>Bewerb</v>
      </c>
      <c r="B5" s="72" t="str">
        <f>'Gruppe B'!B5</f>
        <v>Unterstufe weiblich</v>
      </c>
      <c r="H5" s="1"/>
      <c r="I5" s="2"/>
      <c r="J5" s="1"/>
      <c r="K5" s="3"/>
      <c r="L5" s="4"/>
      <c r="M5" s="2"/>
      <c r="N5" s="4"/>
      <c r="P5" s="7"/>
      <c r="Q5" s="7"/>
      <c r="R5" s="6"/>
      <c r="S5" s="7"/>
      <c r="T5" s="7"/>
      <c r="U5" s="7"/>
      <c r="V5" s="6"/>
      <c r="W5" s="7"/>
      <c r="X5" s="7"/>
      <c r="Y5" s="7"/>
      <c r="Z5" s="6"/>
      <c r="AA5" s="7"/>
      <c r="AC5" s="20" t="b">
        <f t="shared" si="0"/>
        <v>1</v>
      </c>
      <c r="AK5" s="20"/>
      <c r="AM5" s="20"/>
      <c r="AT5" s="20"/>
    </row>
    <row r="6" spans="1:60" ht="15">
      <c r="A6" s="27" t="s">
        <v>37</v>
      </c>
      <c r="H6" s="1"/>
      <c r="I6" s="2"/>
      <c r="J6" s="1"/>
      <c r="K6" s="3"/>
      <c r="L6" s="4"/>
      <c r="M6" s="2"/>
      <c r="N6" s="4"/>
      <c r="P6" s="7"/>
      <c r="Q6" s="7"/>
      <c r="R6" s="6"/>
      <c r="S6" s="7"/>
      <c r="T6" s="7"/>
      <c r="U6" s="7"/>
      <c r="V6" s="6"/>
      <c r="W6" s="7"/>
      <c r="X6" s="7"/>
      <c r="Y6" s="7"/>
      <c r="Z6" s="6"/>
      <c r="AA6" s="7"/>
      <c r="AC6" s="20" t="b">
        <f t="shared" si="0"/>
        <v>1</v>
      </c>
      <c r="AD6" s="20" t="str">
        <f>B8</f>
        <v>CD Gymnasium Salzburg 2</v>
      </c>
      <c r="AE6" s="5" t="s">
        <v>11</v>
      </c>
      <c r="AF6" s="20" t="str">
        <f>B7</f>
        <v>CD Gymnasium Salzburg 1</v>
      </c>
      <c r="AG6" s="20">
        <f>AI1</f>
        <v>0</v>
      </c>
      <c r="AH6" s="5" t="s">
        <v>12</v>
      </c>
      <c r="AI6" s="20">
        <f>AG1</f>
        <v>2</v>
      </c>
      <c r="AJ6" s="5" t="s">
        <v>13</v>
      </c>
      <c r="AK6" s="20">
        <f>AM1</f>
        <v>13</v>
      </c>
      <c r="AL6" s="5" t="s">
        <v>11</v>
      </c>
      <c r="AM6" s="20">
        <f>AK1</f>
        <v>22</v>
      </c>
      <c r="AN6" s="5" t="s">
        <v>14</v>
      </c>
      <c r="AO6" s="20">
        <f>IF(AG6=0,IF(AI6=0,0,1),1)</f>
        <v>1</v>
      </c>
      <c r="AP6" s="20">
        <f>IF(AG6&gt;AI6,1,0)</f>
        <v>0</v>
      </c>
      <c r="AQ6" s="20">
        <f>AO6-AP6-AR6</f>
        <v>0</v>
      </c>
      <c r="AR6" s="20">
        <f>IF(AG6&lt;AI6,1,0)</f>
        <v>1</v>
      </c>
      <c r="AV6" s="5" t="s">
        <v>38</v>
      </c>
      <c r="AW6" s="28" t="s">
        <v>39</v>
      </c>
      <c r="AX6" s="28" t="s">
        <v>40</v>
      </c>
      <c r="AY6" s="28" t="s">
        <v>41</v>
      </c>
      <c r="AZ6" s="29"/>
      <c r="BA6" s="30" t="s">
        <v>3</v>
      </c>
      <c r="BB6" s="30"/>
      <c r="BC6" s="31"/>
      <c r="BD6" s="32"/>
      <c r="BE6" s="33" t="s">
        <v>9</v>
      </c>
      <c r="BF6" s="33"/>
      <c r="BG6" s="34"/>
      <c r="BH6" s="17" t="s">
        <v>42</v>
      </c>
    </row>
    <row r="7" spans="1:59" ht="15">
      <c r="A7" s="9" t="s">
        <v>43</v>
      </c>
      <c r="B7" s="82" t="str">
        <f>Ergebnisse!AT23</f>
        <v>CD Gymnasium Salzburg 1</v>
      </c>
      <c r="H7" s="1"/>
      <c r="I7" s="2"/>
      <c r="J7" s="1"/>
      <c r="K7" s="3"/>
      <c r="L7" s="4"/>
      <c r="M7" s="2"/>
      <c r="N7" s="4"/>
      <c r="P7" s="7"/>
      <c r="Q7" s="7"/>
      <c r="R7" s="6"/>
      <c r="S7" s="7"/>
      <c r="T7" s="7"/>
      <c r="U7" s="7"/>
      <c r="V7" s="6"/>
      <c r="W7" s="7"/>
      <c r="X7" s="7"/>
      <c r="Y7" s="7"/>
      <c r="Z7" s="6"/>
      <c r="AA7" s="7"/>
      <c r="AC7" s="20" t="b">
        <f t="shared" si="0"/>
        <v>1</v>
      </c>
      <c r="AD7" s="20" t="str">
        <f>B8</f>
        <v>CD Gymnasium Salzburg 2</v>
      </c>
      <c r="AE7" s="5" t="s">
        <v>11</v>
      </c>
      <c r="AF7" s="20" t="str">
        <f>B9</f>
        <v>NSMS Faistenau 1</v>
      </c>
      <c r="AG7" s="20">
        <f aca="true" t="shared" si="2" ref="AG7:AM7">H4</f>
        <v>0</v>
      </c>
      <c r="AH7" s="20" t="str">
        <f t="shared" si="2"/>
        <v>/</v>
      </c>
      <c r="AI7" s="20">
        <f t="shared" si="2"/>
        <v>2</v>
      </c>
      <c r="AJ7" s="20" t="str">
        <f t="shared" si="2"/>
        <v>(</v>
      </c>
      <c r="AK7" s="20">
        <f t="shared" si="2"/>
        <v>9</v>
      </c>
      <c r="AL7" s="20" t="str">
        <f t="shared" si="2"/>
        <v>:</v>
      </c>
      <c r="AM7" s="20">
        <f t="shared" si="2"/>
        <v>22</v>
      </c>
      <c r="AN7" s="5" t="s">
        <v>14</v>
      </c>
      <c r="AO7" s="20">
        <f>IF(AG7=0,IF(AI7=0,0,1),1)</f>
        <v>1</v>
      </c>
      <c r="AP7" s="20">
        <f>IF(AG7&gt;AI7,1,0)</f>
        <v>0</v>
      </c>
      <c r="AQ7" s="20">
        <f>AO7-AP7-AR7</f>
        <v>0</v>
      </c>
      <c r="AR7" s="20">
        <f>IF(AG7&lt;AI7,1,0)</f>
        <v>1</v>
      </c>
      <c r="AW7" s="28"/>
      <c r="AX7" s="28"/>
      <c r="AY7" s="28"/>
      <c r="AZ7" s="35" t="s">
        <v>44</v>
      </c>
      <c r="BA7" s="36"/>
      <c r="BB7" s="36" t="s">
        <v>45</v>
      </c>
      <c r="BC7" s="37" t="s">
        <v>46</v>
      </c>
      <c r="BD7" s="35" t="s">
        <v>44</v>
      </c>
      <c r="BE7" s="36"/>
      <c r="BF7" s="36" t="s">
        <v>45</v>
      </c>
      <c r="BG7" s="37" t="s">
        <v>46</v>
      </c>
    </row>
    <row r="8" spans="1:60" ht="15">
      <c r="A8" s="9" t="s">
        <v>47</v>
      </c>
      <c r="B8" s="82" t="str">
        <f>Ergebnisse!AT24</f>
        <v>CD Gymnasium Salzburg 2</v>
      </c>
      <c r="AG8" s="20">
        <f aca="true" t="shared" si="3" ref="AG8:AR8">SUM(AG6:AG7)</f>
        <v>0</v>
      </c>
      <c r="AH8" s="20">
        <f t="shared" si="3"/>
        <v>0</v>
      </c>
      <c r="AI8" s="20">
        <f t="shared" si="3"/>
        <v>4</v>
      </c>
      <c r="AJ8" s="20">
        <f t="shared" si="3"/>
        <v>0</v>
      </c>
      <c r="AK8" s="20">
        <f t="shared" si="3"/>
        <v>22</v>
      </c>
      <c r="AL8" s="20">
        <f t="shared" si="3"/>
        <v>0</v>
      </c>
      <c r="AM8" s="20">
        <f t="shared" si="3"/>
        <v>44</v>
      </c>
      <c r="AN8" s="20">
        <f t="shared" si="3"/>
        <v>0</v>
      </c>
      <c r="AO8" s="20">
        <f t="shared" si="3"/>
        <v>2</v>
      </c>
      <c r="AP8" s="20">
        <f t="shared" si="3"/>
        <v>0</v>
      </c>
      <c r="AQ8" s="20">
        <f t="shared" si="3"/>
        <v>0</v>
      </c>
      <c r="AR8" s="20">
        <f t="shared" si="3"/>
        <v>2</v>
      </c>
      <c r="AT8" s="9" t="s">
        <v>20</v>
      </c>
      <c r="AU8" s="11" t="s">
        <v>125</v>
      </c>
      <c r="AV8" s="5">
        <v>1</v>
      </c>
      <c r="AW8" s="28">
        <v>0</v>
      </c>
      <c r="AX8" s="38">
        <v>1</v>
      </c>
      <c r="AY8" s="28">
        <v>0</v>
      </c>
      <c r="AZ8" s="5">
        <v>1</v>
      </c>
      <c r="BA8" s="5" t="s">
        <v>12</v>
      </c>
      <c r="BB8" s="5">
        <v>1</v>
      </c>
      <c r="BC8" s="39">
        <v>0</v>
      </c>
      <c r="BD8" s="9">
        <v>22</v>
      </c>
      <c r="BE8" s="5" t="s">
        <v>11</v>
      </c>
      <c r="BF8" s="9">
        <v>21</v>
      </c>
      <c r="BG8" s="39">
        <v>1</v>
      </c>
      <c r="BH8" s="17">
        <v>1</v>
      </c>
    </row>
    <row r="9" spans="1:60" ht="15">
      <c r="A9" s="9" t="s">
        <v>48</v>
      </c>
      <c r="B9" s="82" t="str">
        <f>Ergebnisse!AT25</f>
        <v>NSMS Faistenau 1</v>
      </c>
      <c r="AT9" s="9" t="s">
        <v>21</v>
      </c>
      <c r="AU9" s="11" t="s">
        <v>122</v>
      </c>
      <c r="AV9" s="5">
        <v>1</v>
      </c>
      <c r="AW9" s="28">
        <v>0</v>
      </c>
      <c r="AX9" s="38">
        <v>1</v>
      </c>
      <c r="AY9" s="28">
        <v>0</v>
      </c>
      <c r="AZ9" s="5">
        <v>1</v>
      </c>
      <c r="BA9" s="5" t="s">
        <v>12</v>
      </c>
      <c r="BB9" s="5">
        <v>1</v>
      </c>
      <c r="BC9" s="39">
        <v>0</v>
      </c>
      <c r="BD9" s="9">
        <v>21</v>
      </c>
      <c r="BE9" s="5" t="s">
        <v>11</v>
      </c>
      <c r="BF9" s="9">
        <v>22</v>
      </c>
      <c r="BG9" s="39">
        <v>-1</v>
      </c>
      <c r="BH9" s="17">
        <v>1</v>
      </c>
    </row>
    <row r="10" spans="1:60" ht="15">
      <c r="A10" s="9"/>
      <c r="B10" s="82"/>
      <c r="D10" s="40"/>
      <c r="AK10" s="20"/>
      <c r="AM10" s="20"/>
      <c r="AT10" s="9" t="s">
        <v>22</v>
      </c>
      <c r="AU10" s="11" t="s">
        <v>123</v>
      </c>
      <c r="AV10" s="5">
        <v>0</v>
      </c>
      <c r="AW10" s="28">
        <v>0</v>
      </c>
      <c r="AX10" s="38">
        <v>0</v>
      </c>
      <c r="AY10" s="28">
        <v>0</v>
      </c>
      <c r="AZ10" s="5">
        <v>0</v>
      </c>
      <c r="BA10" s="5" t="s">
        <v>12</v>
      </c>
      <c r="BB10" s="5">
        <v>0</v>
      </c>
      <c r="BC10" s="39">
        <v>0</v>
      </c>
      <c r="BD10" s="9">
        <v>0</v>
      </c>
      <c r="BE10" s="5" t="s">
        <v>11</v>
      </c>
      <c r="BF10" s="9">
        <v>0</v>
      </c>
      <c r="BG10" s="39">
        <v>0</v>
      </c>
      <c r="BH10" s="17">
        <v>0</v>
      </c>
    </row>
    <row r="11" spans="7:60" ht="15">
      <c r="G11" s="41"/>
      <c r="H11" s="1"/>
      <c r="I11" s="2"/>
      <c r="J11" s="1"/>
      <c r="K11" s="3"/>
      <c r="L11" s="4"/>
      <c r="M11" s="2"/>
      <c r="N11" s="4"/>
      <c r="P11" s="7"/>
      <c r="Q11" s="7"/>
      <c r="R11" s="6"/>
      <c r="S11" s="7"/>
      <c r="T11" s="7"/>
      <c r="U11" s="7"/>
      <c r="V11" s="6"/>
      <c r="W11" s="7"/>
      <c r="X11" s="7"/>
      <c r="Y11" s="7"/>
      <c r="Z11" s="6"/>
      <c r="AA11" s="7"/>
      <c r="AD11" s="20" t="str">
        <f>B9</f>
        <v>NSMS Faistenau 1</v>
      </c>
      <c r="AE11" s="5" t="s">
        <v>11</v>
      </c>
      <c r="AF11" s="20" t="str">
        <f>B7</f>
        <v>CD Gymnasium Salzburg 1</v>
      </c>
      <c r="AG11" s="20">
        <f>AI2</f>
        <v>1</v>
      </c>
      <c r="AH11" s="5" t="s">
        <v>12</v>
      </c>
      <c r="AI11" s="20">
        <f>AG2</f>
        <v>1</v>
      </c>
      <c r="AJ11" s="5" t="s">
        <v>13</v>
      </c>
      <c r="AK11" s="25">
        <f>AM2</f>
        <v>22</v>
      </c>
      <c r="AL11" s="5" t="s">
        <v>11</v>
      </c>
      <c r="AM11" s="25">
        <f>AK2</f>
        <v>21</v>
      </c>
      <c r="AN11" s="5" t="s">
        <v>14</v>
      </c>
      <c r="AO11" s="20">
        <f>IF(AG11=0,IF(AI11=0,0,1),1)</f>
        <v>1</v>
      </c>
      <c r="AP11" s="20">
        <f>IF(AG11&gt;AI11,1,0)</f>
        <v>0</v>
      </c>
      <c r="AQ11" s="20">
        <f>AO11-AP11-AR11</f>
        <v>1</v>
      </c>
      <c r="AR11" s="20">
        <f>IF(AG11&lt;AI11,1,0)</f>
        <v>0</v>
      </c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</row>
    <row r="12" spans="30:47" ht="15">
      <c r="AD12" s="20" t="str">
        <f>B9</f>
        <v>NSMS Faistenau 1</v>
      </c>
      <c r="AE12" s="5" t="s">
        <v>11</v>
      </c>
      <c r="AF12" s="20" t="str">
        <f>B8</f>
        <v>CD Gymnasium Salzburg 2</v>
      </c>
      <c r="AG12" s="20">
        <f>AI7</f>
        <v>2</v>
      </c>
      <c r="AH12" s="5" t="s">
        <v>12</v>
      </c>
      <c r="AI12" s="20">
        <f>AG7</f>
        <v>0</v>
      </c>
      <c r="AJ12" s="5" t="s">
        <v>13</v>
      </c>
      <c r="AK12" s="25">
        <f>AM7</f>
        <v>22</v>
      </c>
      <c r="AL12" s="5" t="s">
        <v>11</v>
      </c>
      <c r="AM12" s="25">
        <f>AK7</f>
        <v>9</v>
      </c>
      <c r="AN12" s="5" t="s">
        <v>14</v>
      </c>
      <c r="AO12" s="20">
        <f>IF(AG12=0,IF(AI12=0,0,1),1)</f>
        <v>1</v>
      </c>
      <c r="AP12" s="20">
        <f>IF(AG12&gt;AI12,1,0)</f>
        <v>1</v>
      </c>
      <c r="AQ12" s="20">
        <f>AO12-AP12-AR12</f>
        <v>0</v>
      </c>
      <c r="AR12" s="20">
        <f>IF(AG12&lt;AI12,1,0)</f>
        <v>0</v>
      </c>
      <c r="AT12" s="20"/>
      <c r="AU12" s="20"/>
    </row>
    <row r="13" spans="4:47" ht="15">
      <c r="D13" s="40"/>
      <c r="AG13" s="20">
        <f aca="true" t="shared" si="4" ref="AG13:AR13">SUM(AG11:AG12)</f>
        <v>3</v>
      </c>
      <c r="AH13" s="20">
        <f t="shared" si="4"/>
        <v>0</v>
      </c>
      <c r="AI13" s="20">
        <f t="shared" si="4"/>
        <v>1</v>
      </c>
      <c r="AJ13" s="20">
        <f t="shared" si="4"/>
        <v>0</v>
      </c>
      <c r="AK13" s="20">
        <f t="shared" si="4"/>
        <v>44</v>
      </c>
      <c r="AL13" s="20">
        <f t="shared" si="4"/>
        <v>0</v>
      </c>
      <c r="AM13" s="20">
        <f t="shared" si="4"/>
        <v>30</v>
      </c>
      <c r="AN13" s="20">
        <f t="shared" si="4"/>
        <v>0</v>
      </c>
      <c r="AO13" s="20">
        <f t="shared" si="4"/>
        <v>2</v>
      </c>
      <c r="AP13" s="20">
        <f t="shared" si="4"/>
        <v>1</v>
      </c>
      <c r="AQ13" s="20">
        <f t="shared" si="4"/>
        <v>1</v>
      </c>
      <c r="AR13" s="20">
        <f t="shared" si="4"/>
        <v>0</v>
      </c>
      <c r="AT13" s="20"/>
      <c r="AU13" s="20"/>
    </row>
    <row r="14" spans="8:47" ht="15">
      <c r="H14" s="1"/>
      <c r="I14" s="2"/>
      <c r="J14" s="1"/>
      <c r="K14" s="3"/>
      <c r="L14" s="4"/>
      <c r="M14" s="2"/>
      <c r="N14" s="4"/>
      <c r="P14" s="7"/>
      <c r="Q14" s="7"/>
      <c r="R14" s="6"/>
      <c r="S14" s="7"/>
      <c r="T14" s="7"/>
      <c r="U14" s="7"/>
      <c r="V14" s="6"/>
      <c r="W14" s="7"/>
      <c r="X14" s="7"/>
      <c r="Y14" s="7"/>
      <c r="Z14" s="6"/>
      <c r="AA14" s="7"/>
      <c r="AT14" s="20"/>
      <c r="AU14" s="20"/>
    </row>
    <row r="15" spans="46:47" ht="15">
      <c r="AT15" s="20"/>
      <c r="AU15" s="20"/>
    </row>
    <row r="16" spans="4:47" ht="15">
      <c r="D16" s="40"/>
      <c r="E16" s="40"/>
      <c r="AK16" s="25"/>
      <c r="AM16" s="25"/>
      <c r="AT16" s="20"/>
      <c r="AU16" s="20"/>
    </row>
    <row r="17" spans="5:60" s="1" customFormat="1" ht="15">
      <c r="E17" s="20"/>
      <c r="F17" s="19"/>
      <c r="I17" s="2"/>
      <c r="K17" s="3"/>
      <c r="L17" s="4"/>
      <c r="M17" s="2"/>
      <c r="N17" s="4"/>
      <c r="P17" s="7"/>
      <c r="Q17" s="7"/>
      <c r="R17" s="6"/>
      <c r="S17" s="7"/>
      <c r="T17" s="7"/>
      <c r="U17" s="7"/>
      <c r="V17" s="6"/>
      <c r="W17" s="7"/>
      <c r="X17" s="7"/>
      <c r="Y17" s="7"/>
      <c r="Z17" s="6"/>
      <c r="AA17" s="7"/>
      <c r="AE17" s="2"/>
      <c r="AH17" s="2"/>
      <c r="AJ17" s="2"/>
      <c r="AK17" s="42"/>
      <c r="AL17" s="2"/>
      <c r="AM17" s="42"/>
      <c r="AN17" s="2"/>
      <c r="AT17" s="3"/>
      <c r="AU17" s="43"/>
      <c r="AV17" s="2"/>
      <c r="AW17" s="44"/>
      <c r="AX17" s="45"/>
      <c r="AY17" s="44"/>
      <c r="AZ17" s="2"/>
      <c r="BA17" s="2"/>
      <c r="BB17" s="2"/>
      <c r="BC17" s="3"/>
      <c r="BD17" s="3"/>
      <c r="BE17" s="2"/>
      <c r="BF17" s="3"/>
      <c r="BG17" s="3"/>
      <c r="BH17" s="19"/>
    </row>
    <row r="18" spans="5:59" ht="15">
      <c r="E18" s="41"/>
      <c r="AK18" s="20"/>
      <c r="AM18" s="20"/>
      <c r="AX18" s="46"/>
      <c r="BC18" s="9"/>
      <c r="BE18" s="5"/>
      <c r="BF18" s="9"/>
      <c r="BG18" s="9"/>
    </row>
    <row r="19" spans="4:59" ht="15">
      <c r="D19" s="40"/>
      <c r="E19" s="40"/>
      <c r="AE19" s="20"/>
      <c r="AH19" s="20"/>
      <c r="AJ19" s="20"/>
      <c r="AK19" s="20"/>
      <c r="AL19" s="20"/>
      <c r="AM19" s="20"/>
      <c r="AN19" s="20"/>
      <c r="AX19" s="46"/>
      <c r="BC19" s="9"/>
      <c r="BE19" s="5"/>
      <c r="BF19" s="9"/>
      <c r="BG19" s="9"/>
    </row>
    <row r="20" spans="4:60" ht="15">
      <c r="D20" s="1"/>
      <c r="E20" s="1"/>
      <c r="F20" s="19"/>
      <c r="G20" s="1"/>
      <c r="H20" s="1"/>
      <c r="I20" s="2"/>
      <c r="J20" s="1"/>
      <c r="K20" s="3"/>
      <c r="L20" s="4"/>
      <c r="M20" s="2"/>
      <c r="N20" s="4"/>
      <c r="O20" s="1"/>
      <c r="P20" s="7"/>
      <c r="Q20" s="7"/>
      <c r="R20" s="6"/>
      <c r="S20" s="7"/>
      <c r="T20" s="7"/>
      <c r="U20" s="7"/>
      <c r="V20" s="6"/>
      <c r="W20" s="7"/>
      <c r="X20" s="7"/>
      <c r="Y20" s="7"/>
      <c r="Z20" s="6"/>
      <c r="AA20" s="7"/>
      <c r="AE20" s="20"/>
      <c r="AH20" s="20"/>
      <c r="AJ20" s="20"/>
      <c r="AK20" s="20"/>
      <c r="AL20" s="20"/>
      <c r="AM20" s="20"/>
      <c r="AN20" s="20"/>
      <c r="AU20" s="20" t="str">
        <f>B7</f>
        <v>CD Gymnasium Salzburg 1</v>
      </c>
      <c r="AV20" s="5">
        <f>AO3</f>
        <v>2</v>
      </c>
      <c r="AW20" s="22">
        <f>AP3</f>
        <v>1</v>
      </c>
      <c r="AX20" s="46">
        <f>AQ3</f>
        <v>1</v>
      </c>
      <c r="AY20" s="22">
        <f>AR3</f>
        <v>0</v>
      </c>
      <c r="AZ20" s="5">
        <f>AG3</f>
        <v>3</v>
      </c>
      <c r="BA20" s="5" t="s">
        <v>12</v>
      </c>
      <c r="BB20" s="5">
        <f>AI3</f>
        <v>1</v>
      </c>
      <c r="BC20" s="20">
        <f>AZ20-BB20</f>
        <v>2</v>
      </c>
      <c r="BD20" s="9">
        <f>AK3</f>
        <v>43</v>
      </c>
      <c r="BE20" s="20" t="s">
        <v>11</v>
      </c>
      <c r="BF20" s="20">
        <f>AM3</f>
        <v>35</v>
      </c>
      <c r="BG20" s="20">
        <f>BD20-BF20</f>
        <v>8</v>
      </c>
      <c r="BH20" s="17">
        <f>2*AW20+AX20</f>
        <v>3</v>
      </c>
    </row>
    <row r="21" spans="31:60" ht="15">
      <c r="AE21" s="20"/>
      <c r="AH21" s="20"/>
      <c r="AJ21" s="20"/>
      <c r="AK21" s="20"/>
      <c r="AL21" s="20"/>
      <c r="AM21" s="20"/>
      <c r="AN21" s="20"/>
      <c r="AU21" s="20" t="str">
        <f>B8</f>
        <v>CD Gymnasium Salzburg 2</v>
      </c>
      <c r="AV21" s="5">
        <f>AO8</f>
        <v>2</v>
      </c>
      <c r="AW21" s="22">
        <f>AP8</f>
        <v>0</v>
      </c>
      <c r="AX21" s="46">
        <f>AQ8</f>
        <v>0</v>
      </c>
      <c r="AY21" s="22">
        <f>AR8</f>
        <v>2</v>
      </c>
      <c r="AZ21" s="5">
        <f>AG8</f>
        <v>0</v>
      </c>
      <c r="BA21" s="5" t="s">
        <v>12</v>
      </c>
      <c r="BB21" s="5">
        <f>AI8</f>
        <v>4</v>
      </c>
      <c r="BC21" s="20">
        <f>AZ21-BB21</f>
        <v>-4</v>
      </c>
      <c r="BD21" s="9">
        <f>AK8</f>
        <v>22</v>
      </c>
      <c r="BE21" s="20" t="s">
        <v>11</v>
      </c>
      <c r="BF21" s="20">
        <f>AM8</f>
        <v>44</v>
      </c>
      <c r="BG21" s="20">
        <f>BD21-BF21</f>
        <v>-22</v>
      </c>
      <c r="BH21" s="17">
        <f>2*AW21+AX21</f>
        <v>0</v>
      </c>
    </row>
    <row r="22" spans="31:60" ht="15">
      <c r="AE22" s="20"/>
      <c r="AH22" s="20"/>
      <c r="AJ22" s="20"/>
      <c r="AK22" s="20"/>
      <c r="AL22" s="20"/>
      <c r="AM22" s="20"/>
      <c r="AN22" s="20"/>
      <c r="AU22" s="20" t="str">
        <f>B9</f>
        <v>NSMS Faistenau 1</v>
      </c>
      <c r="AV22" s="5">
        <f>AO13</f>
        <v>2</v>
      </c>
      <c r="AW22" s="22">
        <f>AP13</f>
        <v>1</v>
      </c>
      <c r="AX22" s="46">
        <f>AQ13</f>
        <v>1</v>
      </c>
      <c r="AY22" s="22">
        <f>AR13</f>
        <v>0</v>
      </c>
      <c r="AZ22" s="5">
        <f>AG13</f>
        <v>3</v>
      </c>
      <c r="BA22" s="5" t="s">
        <v>12</v>
      </c>
      <c r="BB22" s="5">
        <f>AI13</f>
        <v>1</v>
      </c>
      <c r="BC22" s="20">
        <f>AZ22-BB22</f>
        <v>2</v>
      </c>
      <c r="BD22" s="9">
        <f>AK13</f>
        <v>44</v>
      </c>
      <c r="BE22" s="20" t="s">
        <v>11</v>
      </c>
      <c r="BF22" s="20">
        <f>AM13</f>
        <v>30</v>
      </c>
      <c r="BG22" s="20">
        <f>BD22-BF22</f>
        <v>14</v>
      </c>
      <c r="BH22" s="17">
        <f>2*AW22+AX22</f>
        <v>3</v>
      </c>
    </row>
    <row r="23" spans="31:60" ht="15">
      <c r="AE23" s="20"/>
      <c r="AH23" s="20"/>
      <c r="AJ23" s="20"/>
      <c r="AK23" s="20"/>
      <c r="AL23" s="20"/>
      <c r="AM23" s="20"/>
      <c r="AN23" s="20"/>
      <c r="AT23" s="20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</row>
    <row r="24" spans="31:47" ht="15">
      <c r="AE24" s="20"/>
      <c r="AH24" s="20"/>
      <c r="AJ24" s="20"/>
      <c r="AK24" s="20"/>
      <c r="AL24" s="20"/>
      <c r="AM24" s="20"/>
      <c r="AN24" s="20"/>
      <c r="AT24" s="20"/>
      <c r="AU24" s="20"/>
    </row>
    <row r="25" spans="31:47" ht="15">
      <c r="AE25" s="20"/>
      <c r="AH25" s="20"/>
      <c r="AJ25" s="20"/>
      <c r="AK25" s="20"/>
      <c r="AL25" s="20"/>
      <c r="AM25" s="20"/>
      <c r="AN25" s="20"/>
      <c r="AT25" s="20"/>
      <c r="AU25" s="20"/>
    </row>
    <row r="26" spans="31:47" ht="15">
      <c r="AE26" s="20"/>
      <c r="AH26" s="20"/>
      <c r="AJ26" s="20"/>
      <c r="AK26" s="20"/>
      <c r="AL26" s="20"/>
      <c r="AM26" s="20"/>
      <c r="AN26" s="20"/>
      <c r="AT26" s="20"/>
      <c r="AU26" s="20"/>
    </row>
    <row r="27" spans="31:47" ht="15">
      <c r="AE27" s="20"/>
      <c r="AH27" s="20"/>
      <c r="AJ27" s="20"/>
      <c r="AK27" s="20"/>
      <c r="AL27" s="20"/>
      <c r="AM27" s="20"/>
      <c r="AN27" s="20"/>
      <c r="AT27" s="20"/>
      <c r="AU27" s="20"/>
    </row>
    <row r="28" spans="31:47" ht="15">
      <c r="AE28" s="20"/>
      <c r="AH28" s="20"/>
      <c r="AJ28" s="20"/>
      <c r="AK28" s="20"/>
      <c r="AL28" s="20"/>
      <c r="AM28" s="20"/>
      <c r="AN28" s="20"/>
      <c r="AT28" s="20"/>
      <c r="AU28" s="20"/>
    </row>
    <row r="29" spans="31:47" ht="15">
      <c r="AE29" s="20"/>
      <c r="AH29" s="20"/>
      <c r="AJ29" s="20"/>
      <c r="AK29" s="20"/>
      <c r="AL29" s="20"/>
      <c r="AM29" s="20"/>
      <c r="AN29" s="20"/>
      <c r="AT29" s="20"/>
      <c r="AU29" s="20"/>
    </row>
    <row r="30" spans="31:59" ht="15">
      <c r="AE30" s="20"/>
      <c r="AH30" s="20"/>
      <c r="AJ30" s="20"/>
      <c r="AK30" s="20"/>
      <c r="AL30" s="20"/>
      <c r="AM30" s="20"/>
      <c r="AN30" s="20"/>
      <c r="AT30" s="20"/>
      <c r="AX30" s="46"/>
      <c r="BC30" s="9"/>
      <c r="BE30" s="5"/>
      <c r="BF30" s="9"/>
      <c r="BG30" s="9"/>
    </row>
    <row r="31" spans="31:47" ht="15">
      <c r="AE31" s="20"/>
      <c r="AH31" s="20"/>
      <c r="AJ31" s="20"/>
      <c r="AK31" s="20"/>
      <c r="AL31" s="20"/>
      <c r="AM31" s="20"/>
      <c r="AN31" s="20"/>
      <c r="AT31" s="20"/>
      <c r="AU31" s="20"/>
    </row>
    <row r="32" spans="31:59" ht="15">
      <c r="AE32" s="20"/>
      <c r="AH32" s="20"/>
      <c r="AJ32" s="20"/>
      <c r="AK32" s="20"/>
      <c r="AL32" s="20"/>
      <c r="AM32" s="20"/>
      <c r="AN32" s="20"/>
      <c r="AT32" s="20"/>
      <c r="AX32" s="46"/>
      <c r="BC32" s="9"/>
      <c r="BE32" s="5"/>
      <c r="BF32" s="9"/>
      <c r="BG32" s="9"/>
    </row>
    <row r="33" spans="31:47" ht="15">
      <c r="AE33" s="20"/>
      <c r="AH33" s="20"/>
      <c r="AJ33" s="20"/>
      <c r="AK33" s="20"/>
      <c r="AL33" s="20"/>
      <c r="AM33" s="20"/>
      <c r="AN33" s="20"/>
      <c r="AT33" s="20"/>
      <c r="AU33" s="20"/>
    </row>
    <row r="34" spans="31:59" ht="15">
      <c r="AE34" s="20"/>
      <c r="AH34" s="20"/>
      <c r="AJ34" s="20"/>
      <c r="AK34" s="20"/>
      <c r="AL34" s="20"/>
      <c r="AM34" s="20"/>
      <c r="AN34" s="20"/>
      <c r="AT34" s="20"/>
      <c r="AX34" s="46"/>
      <c r="BC34" s="9"/>
      <c r="BE34" s="5"/>
      <c r="BF34" s="9"/>
      <c r="BG34" s="9"/>
    </row>
    <row r="35" spans="31:40" ht="15">
      <c r="AE35" s="20"/>
      <c r="AH35" s="20"/>
      <c r="AJ35" s="20"/>
      <c r="AK35" s="20"/>
      <c r="AL35" s="20"/>
      <c r="AM35" s="20"/>
      <c r="AN35" s="20"/>
    </row>
    <row r="36" spans="31:40" ht="15">
      <c r="AE36" s="20"/>
      <c r="AH36" s="20"/>
      <c r="AJ36" s="20"/>
      <c r="AK36" s="20"/>
      <c r="AL36" s="20"/>
      <c r="AM36" s="20"/>
      <c r="AN36" s="20"/>
    </row>
    <row r="37" spans="31:40" ht="15">
      <c r="AE37" s="20"/>
      <c r="AH37" s="20"/>
      <c r="AJ37" s="20"/>
      <c r="AK37" s="20"/>
      <c r="AL37" s="20"/>
      <c r="AM37" s="20"/>
      <c r="AN37" s="20"/>
    </row>
    <row r="38" spans="31:40" ht="15">
      <c r="AE38" s="20"/>
      <c r="AH38" s="20"/>
      <c r="AJ38" s="20"/>
      <c r="AK38" s="20"/>
      <c r="AL38" s="20"/>
      <c r="AM38" s="20"/>
      <c r="AN38" s="20"/>
    </row>
    <row r="39" spans="31:40" ht="15">
      <c r="AE39" s="20"/>
      <c r="AH39" s="20"/>
      <c r="AJ39" s="20"/>
      <c r="AK39" s="20"/>
      <c r="AL39" s="20"/>
      <c r="AM39" s="20"/>
      <c r="AN39" s="20"/>
    </row>
    <row r="40" spans="31:40" ht="15">
      <c r="AE40" s="20"/>
      <c r="AH40" s="20"/>
      <c r="AJ40" s="20"/>
      <c r="AK40" s="20"/>
      <c r="AL40" s="20"/>
      <c r="AM40" s="20"/>
      <c r="AN40" s="20"/>
    </row>
    <row r="41" spans="31:40" ht="15">
      <c r="AE41" s="20"/>
      <c r="AH41" s="20"/>
      <c r="AJ41" s="20"/>
      <c r="AK41" s="20"/>
      <c r="AL41" s="20"/>
      <c r="AM41" s="20"/>
      <c r="AN41" s="20"/>
    </row>
    <row r="42" spans="31:40" ht="15">
      <c r="AE42" s="20"/>
      <c r="AH42" s="20"/>
      <c r="AJ42" s="20"/>
      <c r="AK42" s="20"/>
      <c r="AL42" s="20"/>
      <c r="AM42" s="20"/>
      <c r="AN42" s="20"/>
    </row>
    <row r="43" spans="31:40" ht="15">
      <c r="AE43" s="20"/>
      <c r="AH43" s="20"/>
      <c r="AJ43" s="20"/>
      <c r="AK43" s="20"/>
      <c r="AL43" s="20"/>
      <c r="AM43" s="20"/>
      <c r="AN43" s="20"/>
    </row>
    <row r="44" spans="31:40" ht="15">
      <c r="AE44" s="20"/>
      <c r="AH44" s="20"/>
      <c r="AJ44" s="20"/>
      <c r="AK44" s="20"/>
      <c r="AL44" s="20"/>
      <c r="AM44" s="20"/>
      <c r="AN44" s="20"/>
    </row>
    <row r="45" spans="31:40" ht="15">
      <c r="AE45" s="20"/>
      <c r="AH45" s="20"/>
      <c r="AJ45" s="20"/>
      <c r="AK45" s="20"/>
      <c r="AL45" s="20"/>
      <c r="AM45" s="20"/>
      <c r="AN45" s="20"/>
    </row>
    <row r="46" spans="31:40" ht="15">
      <c r="AE46" s="20"/>
      <c r="AH46" s="20"/>
      <c r="AJ46" s="20"/>
      <c r="AK46" s="20"/>
      <c r="AL46" s="20"/>
      <c r="AM46" s="20"/>
      <c r="AN46" s="20"/>
    </row>
    <row r="47" spans="31:40" ht="15">
      <c r="AE47" s="20"/>
      <c r="AH47" s="20"/>
      <c r="AJ47" s="20"/>
      <c r="AK47" s="20"/>
      <c r="AL47" s="20"/>
      <c r="AM47" s="20"/>
      <c r="AN47" s="20"/>
    </row>
    <row r="48" spans="31:40" ht="15">
      <c r="AE48" s="20"/>
      <c r="AH48" s="20"/>
      <c r="AJ48" s="20"/>
      <c r="AK48" s="20"/>
      <c r="AL48" s="20"/>
      <c r="AM48" s="20"/>
      <c r="AN48" s="20"/>
    </row>
    <row r="49" spans="31:36" ht="15">
      <c r="AE49" s="20"/>
      <c r="AH49" s="20"/>
      <c r="AJ49" s="20"/>
    </row>
    <row r="50" spans="31:36" ht="15">
      <c r="AE50" s="20"/>
      <c r="AH50" s="20"/>
      <c r="AJ50" s="20"/>
    </row>
    <row r="51" spans="31:36" ht="15">
      <c r="AE51" s="20"/>
      <c r="AH51" s="20"/>
      <c r="AJ51" s="20"/>
    </row>
    <row r="52" spans="31:36" ht="15">
      <c r="AE52" s="20"/>
      <c r="AH52" s="20"/>
      <c r="AJ52" s="20"/>
    </row>
    <row r="53" spans="31:36" ht="15">
      <c r="AE53" s="20"/>
      <c r="AH53" s="20"/>
      <c r="AJ53" s="20"/>
    </row>
    <row r="54" spans="31:36" ht="15">
      <c r="AE54" s="20"/>
      <c r="AH54" s="20"/>
      <c r="AJ54" s="20"/>
    </row>
    <row r="55" spans="31:36" ht="15">
      <c r="AE55" s="20"/>
      <c r="AH55" s="20"/>
      <c r="AJ55" s="20"/>
    </row>
    <row r="56" spans="31:36" ht="15">
      <c r="AE56" s="20"/>
      <c r="AH56" s="20"/>
      <c r="AJ56" s="20"/>
    </row>
    <row r="57" spans="31:36" ht="15">
      <c r="AE57" s="20"/>
      <c r="AH57" s="20"/>
      <c r="AJ57" s="20"/>
    </row>
    <row r="58" spans="31:36" ht="15">
      <c r="AE58" s="20"/>
      <c r="AH58" s="20"/>
      <c r="AJ58" s="20"/>
    </row>
    <row r="59" spans="31:36" ht="15">
      <c r="AE59" s="20"/>
      <c r="AH59" s="20"/>
      <c r="AJ59" s="20"/>
    </row>
    <row r="60" spans="31:36" ht="15">
      <c r="AE60" s="20"/>
      <c r="AH60" s="20"/>
      <c r="AJ60" s="20"/>
    </row>
    <row r="61" spans="31:36" ht="15">
      <c r="AE61" s="20"/>
      <c r="AH61" s="20"/>
      <c r="AJ61" s="20"/>
    </row>
    <row r="62" spans="31:36" ht="15">
      <c r="AE62" s="20"/>
      <c r="AH62" s="20"/>
      <c r="AJ62" s="20"/>
    </row>
    <row r="63" spans="31:36" ht="15">
      <c r="AE63" s="20"/>
      <c r="AH63" s="20"/>
      <c r="AJ63" s="20"/>
    </row>
    <row r="64" spans="31:36" ht="15">
      <c r="AE64" s="20"/>
      <c r="AH64" s="20"/>
      <c r="AJ64" s="20"/>
    </row>
    <row r="65" spans="31:40" ht="15">
      <c r="AE65" s="20"/>
      <c r="AH65" s="20"/>
      <c r="AJ65" s="20"/>
      <c r="AK65" s="20"/>
      <c r="AL65" s="20"/>
      <c r="AM65" s="20"/>
      <c r="AN65" s="20"/>
    </row>
    <row r="66" spans="31:40" ht="15">
      <c r="AE66" s="20"/>
      <c r="AH66" s="20"/>
      <c r="AJ66" s="20"/>
      <c r="AK66" s="20"/>
      <c r="AL66" s="20"/>
      <c r="AM66" s="20"/>
      <c r="AN66" s="20"/>
    </row>
    <row r="67" spans="31:40" ht="15">
      <c r="AE67" s="20"/>
      <c r="AH67" s="20"/>
      <c r="AJ67" s="20"/>
      <c r="AK67" s="20"/>
      <c r="AL67" s="20"/>
      <c r="AM67" s="20"/>
      <c r="AN67" s="20"/>
    </row>
    <row r="68" spans="31:40" ht="15">
      <c r="AE68" s="20"/>
      <c r="AH68" s="20"/>
      <c r="AJ68" s="20"/>
      <c r="AK68" s="20"/>
      <c r="AL68" s="20"/>
      <c r="AM68" s="20"/>
      <c r="AN68" s="20"/>
    </row>
    <row r="69" spans="31:40" ht="15">
      <c r="AE69" s="20"/>
      <c r="AH69" s="20"/>
      <c r="AJ69" s="20"/>
      <c r="AK69" s="20"/>
      <c r="AL69" s="20"/>
      <c r="AM69" s="20"/>
      <c r="AN69" s="20"/>
    </row>
    <row r="70" spans="31:40" ht="15">
      <c r="AE70" s="20"/>
      <c r="AH70" s="20"/>
      <c r="AJ70" s="20"/>
      <c r="AK70" s="20"/>
      <c r="AL70" s="20"/>
      <c r="AM70" s="20"/>
      <c r="AN70" s="20"/>
    </row>
    <row r="71" spans="31:40" ht="15">
      <c r="AE71" s="20"/>
      <c r="AH71" s="20"/>
      <c r="AJ71" s="20"/>
      <c r="AK71" s="20"/>
      <c r="AL71" s="20"/>
      <c r="AM71" s="20"/>
      <c r="AN71" s="20"/>
    </row>
    <row r="72" spans="31:40" ht="15">
      <c r="AE72" s="20"/>
      <c r="AH72" s="20"/>
      <c r="AJ72" s="20"/>
      <c r="AK72" s="20"/>
      <c r="AL72" s="20"/>
      <c r="AM72" s="20"/>
      <c r="AN72" s="20"/>
    </row>
    <row r="73" spans="31:47" ht="15">
      <c r="AE73" s="20"/>
      <c r="AH73" s="20"/>
      <c r="AJ73" s="20"/>
      <c r="AK73" s="20"/>
      <c r="AL73" s="20"/>
      <c r="AM73" s="20"/>
      <c r="AN73" s="20"/>
      <c r="AT73" s="20"/>
      <c r="AU73" s="20"/>
    </row>
    <row r="74" spans="31:47" ht="15">
      <c r="AE74" s="20"/>
      <c r="AH74" s="20"/>
      <c r="AJ74" s="20"/>
      <c r="AK74" s="20"/>
      <c r="AL74" s="20"/>
      <c r="AM74" s="20"/>
      <c r="AN74" s="20"/>
      <c r="AT74" s="20"/>
      <c r="AU74" s="20"/>
    </row>
    <row r="75" spans="31:47" ht="15">
      <c r="AE75" s="20"/>
      <c r="AH75" s="20"/>
      <c r="AJ75" s="20"/>
      <c r="AK75" s="20"/>
      <c r="AL75" s="20"/>
      <c r="AM75" s="20"/>
      <c r="AN75" s="20"/>
      <c r="AT75" s="20"/>
      <c r="AU75" s="20"/>
    </row>
    <row r="76" spans="46:47" ht="15">
      <c r="AT76" s="20"/>
      <c r="AU76" s="20"/>
    </row>
    <row r="77" spans="46:47" ht="15">
      <c r="AT77" s="20"/>
      <c r="AU77" s="20"/>
    </row>
    <row r="78" spans="46:47" ht="15">
      <c r="AT78" s="20"/>
      <c r="AU78" s="20"/>
    </row>
    <row r="79" spans="46:47" ht="15">
      <c r="AT79" s="20"/>
      <c r="AU79" s="20"/>
    </row>
    <row r="80" spans="46:47" ht="15">
      <c r="AT80" s="20"/>
      <c r="AU80" s="20"/>
    </row>
    <row r="81" spans="46:47" ht="15">
      <c r="AT81" s="20"/>
      <c r="AU81" s="20"/>
    </row>
  </sheetData>
  <sheetProtection sheet="1" objects="1" scenarios="1" selectLockedCells="1" selectUnlockedCells="1"/>
  <printOptions/>
  <pageMargins left="0.787401575" right="0.787401575" top="0.984251969" bottom="0.984251969" header="0.4921259845" footer="0.4921259845"/>
  <pageSetup fitToHeight="1" fitToWidth="1" horizontalDpi="600" verticalDpi="600" orientation="landscape" paperSize="9" r:id="rId3"/>
  <colBreaks count="1" manualBreakCount="1">
    <brk id="45" max="65535" man="1"/>
  </colBreaks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zoomScalePageLayoutView="0" workbookViewId="0" topLeftCell="A7">
      <selection activeCell="E12" sqref="E12"/>
    </sheetView>
  </sheetViews>
  <sheetFormatPr defaultColWidth="12.00390625" defaultRowHeight="12.75"/>
  <cols>
    <col min="1" max="1" width="7.75390625" style="73" bestFit="1" customWidth="1"/>
    <col min="2" max="2" width="4.75390625" style="73" bestFit="1" customWidth="1"/>
    <col min="3" max="3" width="3.125" style="73" customWidth="1"/>
    <col min="4" max="4" width="8.125" style="73" customWidth="1"/>
    <col min="5" max="6" width="29.125" style="73" bestFit="1" customWidth="1"/>
    <col min="7" max="7" width="28.125" style="73" bestFit="1" customWidth="1"/>
    <col min="8" max="8" width="8.125" style="73" customWidth="1"/>
    <col min="9" max="11" width="9.375" style="73" customWidth="1"/>
    <col min="12" max="16384" width="12.00390625" style="73" customWidth="1"/>
  </cols>
  <sheetData>
    <row r="1" ht="12.75">
      <c r="K1" s="86" t="str">
        <f>Datenblatt!D2</f>
        <v>SFBV</v>
      </c>
    </row>
    <row r="2" spans="5:11" ht="20.25">
      <c r="E2" s="186" t="str">
        <f>Datenblatt!D8</f>
        <v>LM Schule Unterstufe</v>
      </c>
      <c r="F2" s="186"/>
      <c r="G2" s="186"/>
      <c r="H2" s="186"/>
      <c r="K2" s="86" t="str">
        <f>Datenblatt!D3</f>
        <v>Münchner Bundesstr. 9</v>
      </c>
    </row>
    <row r="3" ht="12.75">
      <c r="K3" s="86" t="str">
        <f>Datenblatt!D4</f>
        <v>5020 Salzburg</v>
      </c>
    </row>
    <row r="4" spans="5:11" ht="15.75">
      <c r="E4" s="187" t="str">
        <f>Datenblatt!D10</f>
        <v>Seekirchen</v>
      </c>
      <c r="F4" s="187"/>
      <c r="G4" s="87">
        <f>Datenblatt!D9</f>
        <v>42501</v>
      </c>
      <c r="K4" s="86" t="str">
        <f>Datenblatt!D5</f>
        <v>www.sfbv.at</v>
      </c>
    </row>
    <row r="5" spans="5:11" ht="15.75" thickBot="1">
      <c r="E5" s="142" t="s">
        <v>120</v>
      </c>
      <c r="F5" s="143"/>
      <c r="G5" s="142" t="s">
        <v>139</v>
      </c>
      <c r="K5" s="86" t="str">
        <f>Datenblatt!D6</f>
        <v>www.oefbb.at</v>
      </c>
    </row>
    <row r="6" spans="1:7" ht="15">
      <c r="A6" s="188" t="s">
        <v>91</v>
      </c>
      <c r="B6" s="188"/>
      <c r="C6" s="188"/>
      <c r="D6" s="188"/>
      <c r="E6" s="88" t="str">
        <f>Datenblatt!B21</f>
        <v>NMS Seekirchen</v>
      </c>
      <c r="G6" s="88" t="str">
        <f>Datenblatt!B25</f>
        <v>BG Seekirchen</v>
      </c>
    </row>
    <row r="7" spans="5:7" ht="15">
      <c r="E7" s="88" t="str">
        <f>Datenblatt!B22</f>
        <v>CD Gymnasium Salzburg 2</v>
      </c>
      <c r="G7" s="88" t="str">
        <f>Datenblatt!B26</f>
        <v>CD Gymnasium Salzburg 1</v>
      </c>
    </row>
    <row r="8" spans="5:7" ht="15">
      <c r="E8" s="88" t="str">
        <f>Datenblatt!B23</f>
        <v>BG BRG Borg St. Johann</v>
      </c>
      <c r="G8" s="88" t="str">
        <f>Datenblatt!B27</f>
        <v>NSMS Faistenau 1</v>
      </c>
    </row>
    <row r="9" ht="15">
      <c r="E9" s="88" t="str">
        <f>Datenblatt!B24</f>
        <v>NSMS Faistenau 2</v>
      </c>
    </row>
    <row r="10" spans="1:12" ht="15.75" thickBot="1">
      <c r="A10" s="189" t="s">
        <v>111</v>
      </c>
      <c r="B10" s="189"/>
      <c r="C10" s="189"/>
      <c r="D10" s="189"/>
      <c r="E10" s="189"/>
      <c r="F10" s="107" t="s">
        <v>86</v>
      </c>
      <c r="G10" s="108">
        <f>Datenblatt!D12</f>
        <v>0.3854166666666667</v>
      </c>
      <c r="H10" s="109"/>
      <c r="I10" s="109"/>
      <c r="J10" s="109"/>
      <c r="K10" s="106"/>
      <c r="L10" s="106"/>
    </row>
    <row r="11" spans="1:10" ht="15">
      <c r="A11" s="89" t="str">
        <f>Serienbrief!B1</f>
        <v>NR</v>
      </c>
      <c r="B11" s="90" t="str">
        <f>Serienbrief!C1</f>
        <v>Runde</v>
      </c>
      <c r="C11" s="90" t="str">
        <f>Serienbrief!D1</f>
        <v>Feld</v>
      </c>
      <c r="D11" s="90" t="str">
        <f>Serienbrief!E1</f>
        <v>Zeit</v>
      </c>
      <c r="E11" s="90" t="str">
        <f>Serienbrief!F1</f>
        <v>Mannschaft A</v>
      </c>
      <c r="F11" s="90" t="str">
        <f>Serienbrief!G1</f>
        <v>Mannschaft B</v>
      </c>
      <c r="G11" s="90" t="str">
        <f>Serienbrief!H1</f>
        <v>Schiedsrichter</v>
      </c>
      <c r="H11" s="90" t="str">
        <f>Serienbrief!I1</f>
        <v>Erg.</v>
      </c>
      <c r="I11" s="90" t="str">
        <f>Serienbrief!J1</f>
        <v>1. Satz</v>
      </c>
      <c r="J11" s="91" t="str">
        <f>Serienbrief!K1</f>
        <v>2. Satz</v>
      </c>
    </row>
    <row r="12" spans="1:11" ht="15">
      <c r="A12" s="115" t="str">
        <f>Serienbrief!B2</f>
        <v>B1</v>
      </c>
      <c r="B12" s="75">
        <f>Serienbrief!C2</f>
        <v>1</v>
      </c>
      <c r="C12" s="75">
        <v>1</v>
      </c>
      <c r="D12" s="116">
        <f>Serienbrief!E2</f>
        <v>0.3958333333333333</v>
      </c>
      <c r="E12" s="117" t="str">
        <f>Serienbrief!F2</f>
        <v>NMS Seekirchen</v>
      </c>
      <c r="F12" s="117" t="str">
        <f>Serienbrief!G2</f>
        <v>CD Gymnasium Salzburg 2</v>
      </c>
      <c r="G12" s="117" t="str">
        <f>Serienbrief!H2</f>
        <v>BG BRG Borg St. Johann</v>
      </c>
      <c r="H12" s="75"/>
      <c r="I12" s="75"/>
      <c r="J12" s="110"/>
      <c r="K12" s="111"/>
    </row>
    <row r="13" spans="1:11" ht="15">
      <c r="A13" s="115" t="str">
        <f>Serienbrief!B3</f>
        <v>B2</v>
      </c>
      <c r="B13" s="75">
        <f>Serienbrief!C3</f>
        <v>1</v>
      </c>
      <c r="C13" s="75">
        <v>1</v>
      </c>
      <c r="D13" s="116">
        <f>Serienbrief!E2</f>
        <v>0.3958333333333333</v>
      </c>
      <c r="E13" s="117" t="str">
        <f>Serienbrief!F3</f>
        <v>BG BRG Borg St. Johann</v>
      </c>
      <c r="F13" s="117" t="str">
        <f>Serienbrief!G3</f>
        <v>NSMS Faistenau 2</v>
      </c>
      <c r="G13" s="117" t="str">
        <f>Serienbrief!H3</f>
        <v>CD Gymnasium Salzburg 2</v>
      </c>
      <c r="H13" s="75"/>
      <c r="I13" s="75"/>
      <c r="J13" s="110"/>
      <c r="K13" s="111"/>
    </row>
    <row r="14" spans="1:11" ht="15.75">
      <c r="A14" s="118" t="str">
        <f>Serienbrief!B4</f>
        <v>C7</v>
      </c>
      <c r="B14" s="119">
        <f>Serienbrief!C4</f>
        <v>2</v>
      </c>
      <c r="C14" s="119">
        <v>2</v>
      </c>
      <c r="D14" s="116">
        <f>Serienbrief!E4</f>
        <v>0.4131944444444444</v>
      </c>
      <c r="E14" s="120" t="str">
        <f>Serienbrief!F4</f>
        <v>BG Seekirchen</v>
      </c>
      <c r="F14" s="120" t="str">
        <f>Serienbrief!G4</f>
        <v>CD Gymnasium Salzburg 1</v>
      </c>
      <c r="G14" s="120" t="str">
        <f>Serienbrief!H4</f>
        <v>NSMS Faistenau 1</v>
      </c>
      <c r="H14" s="119"/>
      <c r="I14" s="119"/>
      <c r="J14" s="121"/>
      <c r="K14" s="111"/>
    </row>
    <row r="15" spans="1:11" ht="15">
      <c r="A15" s="115" t="str">
        <f>Serienbrief!B5</f>
        <v>B3</v>
      </c>
      <c r="B15" s="75">
        <f>Serienbrief!C5</f>
        <v>3</v>
      </c>
      <c r="C15" s="75">
        <v>1</v>
      </c>
      <c r="D15" s="116">
        <f>Serienbrief!E5</f>
        <v>0.4305555555555555</v>
      </c>
      <c r="E15" s="117" t="str">
        <f>Serienbrief!F5</f>
        <v>NMS Seekirchen</v>
      </c>
      <c r="F15" s="117" t="str">
        <f>Serienbrief!G5</f>
        <v>BG BRG Borg St. Johann</v>
      </c>
      <c r="G15" s="117" t="str">
        <f>Serienbrief!H5</f>
        <v>NSMS Faistenau 2</v>
      </c>
      <c r="H15" s="75"/>
      <c r="I15" s="75"/>
      <c r="J15" s="110"/>
      <c r="K15" s="111"/>
    </row>
    <row r="16" spans="1:11" ht="15">
      <c r="A16" s="115" t="str">
        <f>Serienbrief!B6</f>
        <v>B4</v>
      </c>
      <c r="B16" s="75">
        <f>Serienbrief!C6</f>
        <v>3</v>
      </c>
      <c r="C16" s="75">
        <v>1</v>
      </c>
      <c r="D16" s="116">
        <f>Serienbrief!E6</f>
        <v>0.4305555555555555</v>
      </c>
      <c r="E16" s="117" t="str">
        <f>Serienbrief!F6</f>
        <v>CD Gymnasium Salzburg 2</v>
      </c>
      <c r="F16" s="117" t="str">
        <f>Serienbrief!G6</f>
        <v>NSMS Faistenau 2</v>
      </c>
      <c r="G16" s="117" t="str">
        <f>Serienbrief!H6</f>
        <v>NMS Seekirchen</v>
      </c>
      <c r="H16" s="75"/>
      <c r="I16" s="75"/>
      <c r="J16" s="110"/>
      <c r="K16" s="111"/>
    </row>
    <row r="17" spans="1:11" ht="15.75">
      <c r="A17" s="118" t="str">
        <f>Serienbrief!B7</f>
        <v>C8</v>
      </c>
      <c r="B17" s="119">
        <f>Serienbrief!C7</f>
        <v>4</v>
      </c>
      <c r="C17" s="119">
        <v>2</v>
      </c>
      <c r="D17" s="116">
        <f>Serienbrief!E7</f>
        <v>0.44791666666666663</v>
      </c>
      <c r="E17" s="120" t="str">
        <f>Serienbrief!F7</f>
        <v>BG Seekirchen</v>
      </c>
      <c r="F17" s="120" t="str">
        <f>Serienbrief!G7</f>
        <v>NSMS Faistenau 1</v>
      </c>
      <c r="G17" s="120" t="str">
        <f>Serienbrief!H7</f>
        <v>CD Gymnasium Salzburg 1</v>
      </c>
      <c r="H17" s="119"/>
      <c r="I17" s="119"/>
      <c r="J17" s="121"/>
      <c r="K17" s="111"/>
    </row>
    <row r="18" spans="1:11" ht="15">
      <c r="A18" s="115" t="str">
        <f>Serienbrief!B8</f>
        <v>B5</v>
      </c>
      <c r="B18" s="75">
        <f>Serienbrief!C8</f>
        <v>5</v>
      </c>
      <c r="C18" s="75">
        <v>1</v>
      </c>
      <c r="D18" s="116">
        <f>Serienbrief!E8</f>
        <v>0.46527777777777773</v>
      </c>
      <c r="E18" s="117" t="str">
        <f>Serienbrief!F8</f>
        <v>NMS Seekirchen</v>
      </c>
      <c r="F18" s="117" t="str">
        <f>Serienbrief!G8</f>
        <v>NSMS Faistenau 2</v>
      </c>
      <c r="G18" s="117" t="str">
        <f>Serienbrief!H8</f>
        <v>BG BRG Borg St. Johann</v>
      </c>
      <c r="H18" s="75"/>
      <c r="I18" s="75"/>
      <c r="J18" s="110"/>
      <c r="K18" s="111"/>
    </row>
    <row r="19" spans="1:11" ht="16.5" thickBot="1">
      <c r="A19" s="115" t="str">
        <f>Serienbrief!B9</f>
        <v>B6</v>
      </c>
      <c r="B19" s="75">
        <f>Serienbrief!C9</f>
        <v>5</v>
      </c>
      <c r="C19" s="75">
        <v>1</v>
      </c>
      <c r="D19" s="116">
        <f>Serienbrief!E9</f>
        <v>0.46527777777777773</v>
      </c>
      <c r="E19" s="120" t="str">
        <f>Serienbrief!F9</f>
        <v>CD Gymnasium Salzburg 2</v>
      </c>
      <c r="F19" s="117" t="str">
        <f>Serienbrief!G9</f>
        <v>BG BRG Borg St. Johann</v>
      </c>
      <c r="G19" s="117" t="str">
        <f>Serienbrief!H9</f>
        <v>NMS Seekirchen</v>
      </c>
      <c r="H19" s="75"/>
      <c r="I19" s="75"/>
      <c r="J19" s="110"/>
      <c r="K19" s="112"/>
    </row>
    <row r="20" spans="1:11" ht="15.75">
      <c r="A20" s="118" t="str">
        <f>Serienbrief!B10</f>
        <v>C9</v>
      </c>
      <c r="B20" s="119">
        <f>Serienbrief!C10</f>
        <v>6</v>
      </c>
      <c r="C20" s="119">
        <v>2</v>
      </c>
      <c r="D20" s="116">
        <f>Serienbrief!E10</f>
        <v>0.48263888888888884</v>
      </c>
      <c r="E20" s="120" t="str">
        <f>Serienbrief!F10</f>
        <v>CD Gymnasium Salzburg 1</v>
      </c>
      <c r="F20" s="120" t="str">
        <f>Serienbrief!G10</f>
        <v>NSMS Faistenau 1</v>
      </c>
      <c r="G20" s="120" t="str">
        <f>Serienbrief!H10</f>
        <v>BG Seekirchen</v>
      </c>
      <c r="H20" s="119"/>
      <c r="I20" s="119"/>
      <c r="J20" s="119"/>
      <c r="K20" s="122" t="str">
        <f>Serienbrief!L1</f>
        <v>3. Satz</v>
      </c>
    </row>
    <row r="21" spans="1:11" ht="15">
      <c r="A21" s="92">
        <f>Serienbrief!B11</f>
        <v>10</v>
      </c>
      <c r="B21" s="75">
        <f>Serienbrief!C11</f>
        <v>7</v>
      </c>
      <c r="C21" s="75">
        <v>1</v>
      </c>
      <c r="D21" s="116">
        <f>Serienbrief!E11</f>
        <v>0.5069444444444444</v>
      </c>
      <c r="E21" s="74" t="s">
        <v>74</v>
      </c>
      <c r="F21" s="74" t="s">
        <v>70</v>
      </c>
      <c r="G21" s="74" t="s">
        <v>69</v>
      </c>
      <c r="H21" s="75"/>
      <c r="I21" s="75"/>
      <c r="J21" s="75"/>
      <c r="K21" s="93"/>
    </row>
    <row r="22" spans="1:11" ht="15.75" thickBot="1">
      <c r="A22" s="94">
        <f>Serienbrief!B12</f>
        <v>11</v>
      </c>
      <c r="B22" s="95">
        <f>Serienbrief!C12</f>
        <v>7</v>
      </c>
      <c r="C22" s="95">
        <v>2</v>
      </c>
      <c r="D22" s="116">
        <f>Serienbrief!E12</f>
        <v>0.5069444444444444</v>
      </c>
      <c r="E22" s="96" t="s">
        <v>68</v>
      </c>
      <c r="F22" s="96" t="s">
        <v>73</v>
      </c>
      <c r="G22" s="96" t="s">
        <v>72</v>
      </c>
      <c r="H22" s="95"/>
      <c r="I22" s="95"/>
      <c r="J22" s="95"/>
      <c r="K22" s="97"/>
    </row>
    <row r="23" spans="1:11" ht="15">
      <c r="A23" s="185"/>
      <c r="B23" s="185"/>
      <c r="C23" s="185"/>
      <c r="D23" s="185"/>
      <c r="E23" s="185"/>
      <c r="F23" s="185"/>
      <c r="G23" s="113"/>
      <c r="H23" s="114"/>
      <c r="I23" s="114"/>
      <c r="J23" s="114"/>
      <c r="K23" s="114"/>
    </row>
    <row r="24" spans="1:11" ht="15">
      <c r="A24" s="92">
        <f>Serienbrief!B13</f>
        <v>12</v>
      </c>
      <c r="B24" s="75">
        <f>Serienbrief!C13</f>
        <v>8</v>
      </c>
      <c r="C24" s="75">
        <f>Serienbrief!D13</f>
        <v>3</v>
      </c>
      <c r="D24" s="116">
        <v>0.53125</v>
      </c>
      <c r="E24" s="74" t="s">
        <v>107</v>
      </c>
      <c r="F24" s="74" t="s">
        <v>71</v>
      </c>
      <c r="G24" s="74" t="s">
        <v>105</v>
      </c>
      <c r="H24" s="75"/>
      <c r="I24" s="75"/>
      <c r="J24" s="75"/>
      <c r="K24" s="93"/>
    </row>
    <row r="25" spans="1:11" ht="15.75">
      <c r="A25" s="123">
        <f>Serienbrief!B14</f>
        <v>13</v>
      </c>
      <c r="B25" s="119">
        <f>Serienbrief!C14</f>
        <v>8</v>
      </c>
      <c r="C25" s="119">
        <f>Serienbrief!D14</f>
        <v>1</v>
      </c>
      <c r="D25" s="124">
        <v>0.53125</v>
      </c>
      <c r="E25" s="125" t="s">
        <v>69</v>
      </c>
      <c r="F25" s="125" t="s">
        <v>106</v>
      </c>
      <c r="G25" s="125" t="s">
        <v>104</v>
      </c>
      <c r="H25" s="119"/>
      <c r="I25" s="119"/>
      <c r="J25" s="119"/>
      <c r="K25" s="126"/>
    </row>
    <row r="26" spans="1:11" ht="15">
      <c r="A26" s="92">
        <f>Serienbrief!B15</f>
        <v>14</v>
      </c>
      <c r="B26" s="75">
        <f>Serienbrief!C15</f>
        <v>8</v>
      </c>
      <c r="C26" s="75">
        <f>Serienbrief!D15</f>
        <v>2</v>
      </c>
      <c r="D26" s="76">
        <v>0.53125</v>
      </c>
      <c r="E26" s="74" t="s">
        <v>72</v>
      </c>
      <c r="F26" s="74" t="s">
        <v>105</v>
      </c>
      <c r="G26" s="74" t="s">
        <v>77</v>
      </c>
      <c r="H26" s="75"/>
      <c r="I26" s="75"/>
      <c r="J26" s="75"/>
      <c r="K26" s="93"/>
    </row>
    <row r="27" spans="1:11" ht="15">
      <c r="A27" s="92">
        <f>Serienbrief!B16</f>
        <v>15</v>
      </c>
      <c r="B27" s="75">
        <f>Serienbrief!C16</f>
        <v>9</v>
      </c>
      <c r="C27" s="75">
        <f>Serienbrief!D16</f>
        <v>2</v>
      </c>
      <c r="D27" s="76">
        <v>0.5555555555555556</v>
      </c>
      <c r="E27" s="74" t="s">
        <v>107</v>
      </c>
      <c r="F27" s="74" t="s">
        <v>104</v>
      </c>
      <c r="G27" s="74" t="s">
        <v>71</v>
      </c>
      <c r="H27" s="75"/>
      <c r="I27" s="75"/>
      <c r="J27" s="75"/>
      <c r="K27" s="93"/>
    </row>
    <row r="28" spans="1:11" ht="15.75">
      <c r="A28" s="123">
        <f>Serienbrief!B17</f>
        <v>16</v>
      </c>
      <c r="B28" s="119">
        <f>Serienbrief!C17</f>
        <v>9</v>
      </c>
      <c r="C28" s="119">
        <f>Serienbrief!D17</f>
        <v>1</v>
      </c>
      <c r="D28" s="124">
        <v>0.5555555555555556</v>
      </c>
      <c r="E28" s="127" t="s">
        <v>75</v>
      </c>
      <c r="F28" s="127" t="s">
        <v>76</v>
      </c>
      <c r="G28" s="127" t="s">
        <v>78</v>
      </c>
      <c r="H28" s="128"/>
      <c r="I28" s="128"/>
      <c r="J28" s="128"/>
      <c r="K28" s="126"/>
    </row>
    <row r="29" spans="1:11" ht="15">
      <c r="A29" s="92">
        <f>Serienbrief!B18</f>
        <v>17</v>
      </c>
      <c r="B29" s="75">
        <f>Serienbrief!C18</f>
        <v>10</v>
      </c>
      <c r="C29" s="75">
        <f>Serienbrief!D18</f>
        <v>2</v>
      </c>
      <c r="D29" s="76">
        <v>0.579861111111111</v>
      </c>
      <c r="E29" s="74" t="s">
        <v>71</v>
      </c>
      <c r="F29" s="74" t="s">
        <v>104</v>
      </c>
      <c r="G29" s="74" t="s">
        <v>76</v>
      </c>
      <c r="H29" s="75"/>
      <c r="I29" s="75"/>
      <c r="J29" s="75"/>
      <c r="K29" s="93"/>
    </row>
    <row r="30" spans="1:11" ht="16.5" thickBot="1">
      <c r="A30" s="129">
        <f>Serienbrief!B19</f>
        <v>18</v>
      </c>
      <c r="B30" s="130">
        <f>Serienbrief!C19</f>
        <v>10</v>
      </c>
      <c r="C30" s="130">
        <f>Serienbrief!D19</f>
        <v>1</v>
      </c>
      <c r="D30" s="131">
        <v>0.579861111111111</v>
      </c>
      <c r="E30" s="132" t="s">
        <v>77</v>
      </c>
      <c r="F30" s="132" t="s">
        <v>78</v>
      </c>
      <c r="G30" s="132" t="s">
        <v>108</v>
      </c>
      <c r="H30" s="130"/>
      <c r="I30" s="130"/>
      <c r="J30" s="130"/>
      <c r="K30" s="133"/>
    </row>
    <row r="32" ht="15.75">
      <c r="A32" s="105" t="str">
        <f>IF(Datenblatt!A30&gt;1,Datenblatt!A30," ")</f>
        <v>Spielmodus: </v>
      </c>
    </row>
    <row r="33" ht="15">
      <c r="A33" s="99" t="str">
        <f>IF(Datenblatt!A31&gt;1,Datenblatt!A31," ")</f>
        <v>Gruppenspiele: 2 Sätze bis 11 (max 15:14)</v>
      </c>
    </row>
    <row r="34" ht="15">
      <c r="A34" s="99" t="str">
        <f>IF(Datenblatt!A32&gt;1,Datenblatt!A32," ")</f>
        <v>1. der Vorrunden sind für die Halbfinal-Spiele qualifiziert, 2. und 3. spielen ein Qualifikationsspiel</v>
      </c>
    </row>
    <row r="35" ht="15">
      <c r="A35" s="99" t="str">
        <f>IF(Datenblatt!A33&gt;1,Datenblatt!A33," ")</f>
        <v>Die Verlierer des Qualifikationsspieles spielen mit dem 4.A um Platz 5 - 7 auf 2 Sätze (Ergebnis des int. Gruppenspieles wird mitgenommen)</v>
      </c>
    </row>
    <row r="36" ht="15">
      <c r="A36" s="99" t="str">
        <f>IF(Datenblatt!A34&gt;1,Datenblatt!A34," ")</f>
        <v>Qualifikationsspiel, Platzspiel 3./4. und Finale: 2 Gewinnsätze bis 11, max. 15.:14,</v>
      </c>
    </row>
    <row r="37" ht="15">
      <c r="A37" s="99" t="str">
        <f>IF(Datenblatt!A35&gt;1,Datenblatt!A35," ")</f>
        <v> </v>
      </c>
    </row>
    <row r="38" ht="15">
      <c r="A38" s="99" t="str">
        <f>IF(Datenblatt!A36&gt;1,Datenblatt!A36," ")</f>
        <v>Schiri, Anschreiber und zwei Linienrichter stellen die eingeteilten Mannschaften</v>
      </c>
    </row>
    <row r="39" ht="15">
      <c r="A39" s="99" t="str">
        <f>IF(Datenblatt!A37&gt;1,Datenblatt!A37," ")</f>
        <v>Wir wünschen allen Mannschaften viel Erfolg! </v>
      </c>
    </row>
  </sheetData>
  <sheetProtection/>
  <mergeCells count="5">
    <mergeCell ref="A23:F23"/>
    <mergeCell ref="E2:H2"/>
    <mergeCell ref="E4:F4"/>
    <mergeCell ref="A6:D6"/>
    <mergeCell ref="A10:E10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8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J27"/>
  <sheetViews>
    <sheetView zoomScalePageLayoutView="0" workbookViewId="0" topLeftCell="A1">
      <selection activeCell="I11" sqref="I11"/>
    </sheetView>
  </sheetViews>
  <sheetFormatPr defaultColWidth="11.00390625" defaultRowHeight="12.75"/>
  <cols>
    <col min="2" max="3" width="11.625" style="177" customWidth="1"/>
    <col min="4" max="4" width="12.00390625" style="177" bestFit="1" customWidth="1"/>
    <col min="5" max="7" width="11.625" style="177" customWidth="1"/>
    <col min="9" max="9" width="11.625" style="177" customWidth="1"/>
  </cols>
  <sheetData>
    <row r="2" spans="2:10" ht="15.75">
      <c r="B2" s="190" t="s">
        <v>193</v>
      </c>
      <c r="C2" s="190"/>
      <c r="D2" s="190"/>
      <c r="E2" s="190"/>
      <c r="F2" s="190"/>
      <c r="G2" s="190"/>
      <c r="H2" s="191"/>
      <c r="I2" s="190"/>
      <c r="J2" s="191"/>
    </row>
    <row r="4" spans="2:10" ht="12.75">
      <c r="B4" s="179" t="s">
        <v>149</v>
      </c>
      <c r="C4" s="179" t="s">
        <v>166</v>
      </c>
      <c r="D4" s="179"/>
      <c r="E4" s="179" t="s">
        <v>153</v>
      </c>
      <c r="F4" s="179"/>
      <c r="G4" s="179" t="s">
        <v>159</v>
      </c>
      <c r="H4" s="180"/>
      <c r="I4" s="179" t="s">
        <v>160</v>
      </c>
      <c r="J4" s="180"/>
    </row>
    <row r="5" spans="2:10" ht="12.75">
      <c r="B5" s="179"/>
      <c r="C5" s="179"/>
      <c r="D5" s="179"/>
      <c r="E5" s="179" t="s">
        <v>168</v>
      </c>
      <c r="F5" s="179"/>
      <c r="G5" s="179" t="s">
        <v>168</v>
      </c>
      <c r="H5" s="180"/>
      <c r="I5" s="179" t="s">
        <v>168</v>
      </c>
      <c r="J5" s="180"/>
    </row>
    <row r="6" spans="2:10" ht="12.75">
      <c r="B6" s="179"/>
      <c r="C6" s="179"/>
      <c r="D6" s="179"/>
      <c r="E6" s="179"/>
      <c r="F6" s="179"/>
      <c r="G6" s="179"/>
      <c r="H6" s="180"/>
      <c r="I6" s="179"/>
      <c r="J6" s="180"/>
    </row>
    <row r="7" spans="2:10" ht="12.75">
      <c r="B7" s="179">
        <v>1</v>
      </c>
      <c r="C7" s="181">
        <v>0.3958333333333333</v>
      </c>
      <c r="D7" s="179" t="s">
        <v>161</v>
      </c>
      <c r="E7" s="179" t="s">
        <v>62</v>
      </c>
      <c r="F7" s="179"/>
      <c r="G7" s="179" t="s">
        <v>140</v>
      </c>
      <c r="H7" s="180"/>
      <c r="I7" s="179" t="s">
        <v>141</v>
      </c>
      <c r="J7" s="180"/>
    </row>
    <row r="8" spans="2:10" ht="12.75">
      <c r="B8" s="179">
        <v>2</v>
      </c>
      <c r="C8" s="181">
        <v>0.4131944444444444</v>
      </c>
      <c r="D8" s="179" t="s">
        <v>161</v>
      </c>
      <c r="E8" s="179" t="s">
        <v>63</v>
      </c>
      <c r="F8" s="179"/>
      <c r="G8" s="179" t="s">
        <v>142</v>
      </c>
      <c r="H8" s="180"/>
      <c r="I8" s="179" t="s">
        <v>178</v>
      </c>
      <c r="J8" s="180"/>
    </row>
    <row r="9" spans="2:10" ht="12.75">
      <c r="B9" s="179">
        <v>3</v>
      </c>
      <c r="C9" s="181">
        <v>0.4305555555555556</v>
      </c>
      <c r="D9" s="179" t="s">
        <v>161</v>
      </c>
      <c r="E9" s="179" t="s">
        <v>64</v>
      </c>
      <c r="F9" s="179"/>
      <c r="G9" s="179" t="s">
        <v>143</v>
      </c>
      <c r="H9" s="180"/>
      <c r="I9" s="179" t="s">
        <v>144</v>
      </c>
      <c r="J9" s="180"/>
    </row>
    <row r="10" spans="2:10" ht="12.75">
      <c r="B10" s="179">
        <v>4</v>
      </c>
      <c r="C10" s="181">
        <v>0.4479166666666667</v>
      </c>
      <c r="D10" s="179" t="s">
        <v>161</v>
      </c>
      <c r="E10" s="179" t="s">
        <v>65</v>
      </c>
      <c r="F10" s="179"/>
      <c r="G10" s="179" t="s">
        <v>145</v>
      </c>
      <c r="H10" s="180"/>
      <c r="I10" s="179" t="s">
        <v>178</v>
      </c>
      <c r="J10" s="180"/>
    </row>
    <row r="11" spans="2:10" ht="12.75">
      <c r="B11" s="179">
        <v>5</v>
      </c>
      <c r="C11" s="181">
        <v>0.46527777777777773</v>
      </c>
      <c r="D11" s="179" t="s">
        <v>161</v>
      </c>
      <c r="E11" s="179" t="s">
        <v>66</v>
      </c>
      <c r="F11" s="179"/>
      <c r="G11" s="179" t="s">
        <v>146</v>
      </c>
      <c r="H11" s="180"/>
      <c r="I11" s="179" t="s">
        <v>147</v>
      </c>
      <c r="J11" s="180"/>
    </row>
    <row r="12" spans="2:10" ht="12.75">
      <c r="B12" s="179">
        <v>6</v>
      </c>
      <c r="C12" s="181">
        <v>0.4826388888888889</v>
      </c>
      <c r="D12" s="179" t="s">
        <v>161</v>
      </c>
      <c r="E12" s="179" t="s">
        <v>67</v>
      </c>
      <c r="F12" s="179"/>
      <c r="G12" s="179" t="s">
        <v>148</v>
      </c>
      <c r="H12" s="180"/>
      <c r="I12" s="179" t="s">
        <v>178</v>
      </c>
      <c r="J12" s="180"/>
    </row>
    <row r="13" spans="2:10" ht="12.75">
      <c r="B13" s="179"/>
      <c r="C13" s="179"/>
      <c r="D13" s="179"/>
      <c r="E13" s="179"/>
      <c r="F13" s="179"/>
      <c r="G13" s="179"/>
      <c r="H13" s="180"/>
      <c r="I13" s="179"/>
      <c r="J13" s="180"/>
    </row>
    <row r="14" spans="2:10" ht="12.75">
      <c r="B14" s="179">
        <v>7</v>
      </c>
      <c r="C14" s="181">
        <v>0.5069444444444444</v>
      </c>
      <c r="D14" s="179" t="s">
        <v>162</v>
      </c>
      <c r="E14" s="179" t="s">
        <v>181</v>
      </c>
      <c r="F14" s="179" t="s">
        <v>185</v>
      </c>
      <c r="G14" s="179" t="s">
        <v>179</v>
      </c>
      <c r="H14" s="179" t="s">
        <v>186</v>
      </c>
      <c r="I14" s="179" t="s">
        <v>180</v>
      </c>
      <c r="J14" s="180"/>
    </row>
    <row r="15" spans="2:10" ht="12.75">
      <c r="B15" s="179">
        <v>8</v>
      </c>
      <c r="C15" s="181">
        <v>0.53125</v>
      </c>
      <c r="D15" s="179" t="s">
        <v>163</v>
      </c>
      <c r="E15" s="179" t="s">
        <v>182</v>
      </c>
      <c r="F15" s="179" t="s">
        <v>162</v>
      </c>
      <c r="G15" s="179" t="s">
        <v>187</v>
      </c>
      <c r="H15" s="179" t="s">
        <v>162</v>
      </c>
      <c r="I15" s="179" t="s">
        <v>188</v>
      </c>
      <c r="J15" s="180"/>
    </row>
    <row r="16" spans="2:10" ht="12.75">
      <c r="B16" s="179"/>
      <c r="C16" s="179"/>
      <c r="D16" s="179"/>
      <c r="E16" s="179"/>
      <c r="F16" s="179"/>
      <c r="G16" s="179"/>
      <c r="H16" s="179"/>
      <c r="I16" s="179"/>
      <c r="J16" s="180"/>
    </row>
    <row r="17" spans="2:10" ht="12.75">
      <c r="B17" s="179">
        <v>9</v>
      </c>
      <c r="C17" s="181">
        <v>0.5555555555555556</v>
      </c>
      <c r="D17" s="179" t="s">
        <v>164</v>
      </c>
      <c r="E17" s="179" t="s">
        <v>183</v>
      </c>
      <c r="F17" s="179" t="s">
        <v>189</v>
      </c>
      <c r="G17" s="179"/>
      <c r="H17" s="179" t="s">
        <v>190</v>
      </c>
      <c r="I17" s="179" t="s">
        <v>191</v>
      </c>
      <c r="J17" s="180"/>
    </row>
    <row r="18" spans="2:10" ht="12.75">
      <c r="B18" s="179">
        <v>10</v>
      </c>
      <c r="C18" s="181">
        <v>0.579861111111111</v>
      </c>
      <c r="D18" s="179" t="s">
        <v>165</v>
      </c>
      <c r="E18" s="179" t="s">
        <v>184</v>
      </c>
      <c r="F18" s="179" t="s">
        <v>28</v>
      </c>
      <c r="G18" s="179" t="s">
        <v>184</v>
      </c>
      <c r="H18" s="179" t="s">
        <v>190</v>
      </c>
      <c r="I18" s="179" t="s">
        <v>192</v>
      </c>
      <c r="J18" s="180"/>
    </row>
    <row r="19" ht="12.75">
      <c r="C19" s="178"/>
    </row>
    <row r="20" spans="6:9" ht="12.75">
      <c r="F20" s="179"/>
      <c r="G20" s="179" t="s">
        <v>176</v>
      </c>
      <c r="H20" s="180"/>
      <c r="I20" s="179" t="s">
        <v>177</v>
      </c>
    </row>
    <row r="21" spans="4:9" ht="12.75">
      <c r="D21" s="179" t="s">
        <v>167</v>
      </c>
      <c r="E21" s="179"/>
      <c r="F21" s="179" t="s">
        <v>169</v>
      </c>
      <c r="G21" s="179"/>
      <c r="H21" s="179" t="s">
        <v>169</v>
      </c>
      <c r="I21" s="179"/>
    </row>
    <row r="22" spans="6:9" ht="12.75">
      <c r="F22" s="179" t="s">
        <v>170</v>
      </c>
      <c r="G22" s="179"/>
      <c r="H22" s="179" t="s">
        <v>170</v>
      </c>
      <c r="I22" s="179"/>
    </row>
    <row r="23" spans="6:9" ht="12.75">
      <c r="F23" s="179" t="s">
        <v>171</v>
      </c>
      <c r="G23" s="179"/>
      <c r="H23" s="179" t="s">
        <v>171</v>
      </c>
      <c r="I23" s="179"/>
    </row>
    <row r="24" spans="6:9" ht="12.75">
      <c r="F24" s="179" t="s">
        <v>172</v>
      </c>
      <c r="G24" s="179"/>
      <c r="H24" s="179" t="s">
        <v>172</v>
      </c>
      <c r="I24" s="179"/>
    </row>
    <row r="25" spans="6:9" ht="12.75">
      <c r="F25" s="179"/>
      <c r="G25" s="179"/>
      <c r="H25" s="179" t="s">
        <v>173</v>
      </c>
      <c r="I25" s="179"/>
    </row>
    <row r="26" spans="6:9" ht="12.75">
      <c r="F26" s="179"/>
      <c r="G26" s="179"/>
      <c r="H26" s="179" t="s">
        <v>174</v>
      </c>
      <c r="I26" s="179"/>
    </row>
    <row r="27" spans="6:9" ht="12.75">
      <c r="F27" s="179"/>
      <c r="G27" s="179"/>
      <c r="H27" s="179" t="s">
        <v>175</v>
      </c>
      <c r="I27" s="179"/>
    </row>
  </sheetData>
  <sheetProtection/>
  <mergeCells count="1">
    <mergeCell ref="B2:J2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Bundesrechenamt</dc:creator>
  <cp:keywords/>
  <dc:description/>
  <cp:lastModifiedBy>Tschaut Robert</cp:lastModifiedBy>
  <cp:lastPrinted>2016-05-13T13:55:27Z</cp:lastPrinted>
  <dcterms:created xsi:type="dcterms:W3CDTF">2000-05-25T05:01:50Z</dcterms:created>
  <dcterms:modified xsi:type="dcterms:W3CDTF">2016-05-13T13:56:01Z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