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SR\§\Lehrpläne\"/>
    </mc:Choice>
  </mc:AlternateContent>
  <bookViews>
    <workbookView xWindow="0" yWindow="0" windowWidth="28800" windowHeight="12300"/>
  </bookViews>
  <sheets>
    <sheet name="Ausfüllhilfe" sheetId="3" r:id="rId1"/>
    <sheet name="Jahresplanung" sheetId="1" r:id="rId2"/>
    <sheet name="Abschnittsplan 1" sheetId="31" r:id="rId3"/>
    <sheet name="Abschnittsplan 2" sheetId="23" r:id="rId4"/>
    <sheet name="Abschnittsplan 3" sheetId="24" r:id="rId5"/>
    <sheet name="Abschnittsplan 4" sheetId="25" r:id="rId6"/>
    <sheet name="Abschnittsplan 5" sheetId="26" r:id="rId7"/>
    <sheet name="Abschnittsplan 6" sheetId="27" r:id="rId8"/>
    <sheet name="Abschnittsplan 7" sheetId="28" r:id="rId9"/>
    <sheet name="Abschnittsplan 8" sheetId="29" r:id="rId10"/>
    <sheet name="Abschnittsplan 9" sheetId="30" r:id="rId11"/>
  </sheets>
  <definedNames>
    <definedName name="_xlnm.Print_Area" localSheetId="2">'Abschnittsplan 1'!$B$1:$L$49</definedName>
    <definedName name="_xlnm.Print_Area" localSheetId="3">'Abschnittsplan 2'!$B$1:$L$49</definedName>
    <definedName name="_xlnm.Print_Area" localSheetId="4">'Abschnittsplan 3'!$B$1:$L$49</definedName>
    <definedName name="_xlnm.Print_Area" localSheetId="5">'Abschnittsplan 4'!$B$1:$L$49</definedName>
    <definedName name="_xlnm.Print_Area" localSheetId="6">'Abschnittsplan 5'!$B$1:$L$49</definedName>
    <definedName name="_xlnm.Print_Area" localSheetId="7">'Abschnittsplan 6'!$B$1:$L$49</definedName>
    <definedName name="_xlnm.Print_Area" localSheetId="8">'Abschnittsplan 7'!$B$1:$L$49</definedName>
    <definedName name="_xlnm.Print_Area" localSheetId="9">'Abschnittsplan 8'!$B$1:$L$49</definedName>
    <definedName name="_xlnm.Print_Area" localSheetId="10">'Abschnittsplan 9'!$B$1:$L$49</definedName>
    <definedName name="_xlnm.Print_Area" localSheetId="0">Ausfüllhilfe!$B$1:$F$37</definedName>
    <definedName name="_xlnm.Print_Area" localSheetId="1">Jahresplanung!$B$1:$AW$40</definedName>
  </definedNames>
  <calcPr calcId="162913" concurrentCalc="0"/>
</workbook>
</file>

<file path=xl/calcChain.xml><?xml version="1.0" encoding="utf-8"?>
<calcChain xmlns="http://schemas.openxmlformats.org/spreadsheetml/2006/main">
  <c r="B5" i="31" l="1"/>
  <c r="L7" i="31"/>
  <c r="B6" i="31"/>
  <c r="AA22" i="1"/>
  <c r="F4" i="31"/>
  <c r="D47" i="31"/>
  <c r="D46" i="31"/>
  <c r="B46" i="31"/>
  <c r="D45" i="31"/>
  <c r="D44" i="31"/>
  <c r="B44" i="31"/>
  <c r="D43" i="31"/>
  <c r="D42" i="31"/>
  <c r="B42" i="31"/>
  <c r="D41" i="31"/>
  <c r="D40" i="31"/>
  <c r="B40" i="31"/>
  <c r="D39" i="31"/>
  <c r="D38" i="31"/>
  <c r="B38" i="31"/>
  <c r="D37" i="31"/>
  <c r="D36" i="31"/>
  <c r="B36" i="31"/>
  <c r="D35" i="31"/>
  <c r="D34" i="31"/>
  <c r="B34" i="31"/>
  <c r="D33" i="31"/>
  <c r="D32" i="31"/>
  <c r="B32" i="31"/>
  <c r="D31" i="31"/>
  <c r="D30" i="31"/>
  <c r="B30" i="31"/>
  <c r="H4" i="1"/>
  <c r="F3" i="31"/>
  <c r="B3" i="31"/>
  <c r="H3" i="1"/>
  <c r="F2" i="31"/>
  <c r="B2" i="31"/>
  <c r="AW1" i="1"/>
  <c r="L1" i="31"/>
  <c r="AA1" i="1"/>
  <c r="H1" i="31"/>
  <c r="B1" i="1"/>
  <c r="B1" i="31"/>
  <c r="AA30" i="1"/>
  <c r="AA29" i="1"/>
  <c r="AA28" i="1"/>
  <c r="AA27" i="1"/>
  <c r="AA26" i="1"/>
  <c r="AA25" i="1"/>
  <c r="AA24" i="1"/>
  <c r="AA23" i="1"/>
  <c r="F4" i="30"/>
  <c r="F4" i="29"/>
  <c r="F4" i="28"/>
  <c r="F4" i="27"/>
  <c r="F4" i="26"/>
  <c r="F4" i="25"/>
  <c r="F4" i="24"/>
  <c r="F4" i="23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Y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L7" i="30"/>
  <c r="B6" i="30"/>
  <c r="B5" i="30"/>
  <c r="D47" i="30"/>
  <c r="D46" i="30"/>
  <c r="B46" i="30"/>
  <c r="D45" i="30"/>
  <c r="D44" i="30"/>
  <c r="B44" i="30"/>
  <c r="D43" i="30"/>
  <c r="D42" i="30"/>
  <c r="B42" i="30"/>
  <c r="D41" i="30"/>
  <c r="D40" i="30"/>
  <c r="B40" i="30"/>
  <c r="D39" i="30"/>
  <c r="D38" i="30"/>
  <c r="B38" i="30"/>
  <c r="D37" i="30"/>
  <c r="D36" i="30"/>
  <c r="B36" i="30"/>
  <c r="D35" i="30"/>
  <c r="D34" i="30"/>
  <c r="B34" i="30"/>
  <c r="D33" i="30"/>
  <c r="D32" i="30"/>
  <c r="B32" i="30"/>
  <c r="D31" i="30"/>
  <c r="D30" i="30"/>
  <c r="B30" i="30"/>
  <c r="F3" i="30"/>
  <c r="B3" i="30"/>
  <c r="F2" i="30"/>
  <c r="B2" i="30"/>
  <c r="L1" i="30"/>
  <c r="H1" i="30"/>
  <c r="B1" i="30"/>
  <c r="L7" i="29"/>
  <c r="B6" i="29"/>
  <c r="B5" i="29"/>
  <c r="D47" i="29"/>
  <c r="D46" i="29"/>
  <c r="B46" i="29"/>
  <c r="D45" i="29"/>
  <c r="D44" i="29"/>
  <c r="B44" i="29"/>
  <c r="D43" i="29"/>
  <c r="D42" i="29"/>
  <c r="B42" i="29"/>
  <c r="D41" i="29"/>
  <c r="D40" i="29"/>
  <c r="B40" i="29"/>
  <c r="D39" i="29"/>
  <c r="D38" i="29"/>
  <c r="B38" i="29"/>
  <c r="D37" i="29"/>
  <c r="D36" i="29"/>
  <c r="B36" i="29"/>
  <c r="D35" i="29"/>
  <c r="D34" i="29"/>
  <c r="B34" i="29"/>
  <c r="D33" i="29"/>
  <c r="D32" i="29"/>
  <c r="B32" i="29"/>
  <c r="D31" i="29"/>
  <c r="D30" i="29"/>
  <c r="B30" i="29"/>
  <c r="F3" i="29"/>
  <c r="B3" i="29"/>
  <c r="F2" i="29"/>
  <c r="B2" i="29"/>
  <c r="L1" i="29"/>
  <c r="H1" i="29"/>
  <c r="B1" i="29"/>
  <c r="L7" i="28"/>
  <c r="B6" i="28"/>
  <c r="B5" i="28"/>
  <c r="D47" i="28"/>
  <c r="D46" i="28"/>
  <c r="B46" i="28"/>
  <c r="D45" i="28"/>
  <c r="D44" i="28"/>
  <c r="B44" i="28"/>
  <c r="D43" i="28"/>
  <c r="D42" i="28"/>
  <c r="B42" i="28"/>
  <c r="D41" i="28"/>
  <c r="D40" i="28"/>
  <c r="B40" i="28"/>
  <c r="D39" i="28"/>
  <c r="D38" i="28"/>
  <c r="B38" i="28"/>
  <c r="D37" i="28"/>
  <c r="D36" i="28"/>
  <c r="B36" i="28"/>
  <c r="D35" i="28"/>
  <c r="D34" i="28"/>
  <c r="B34" i="28"/>
  <c r="D33" i="28"/>
  <c r="D32" i="28"/>
  <c r="B32" i="28"/>
  <c r="D31" i="28"/>
  <c r="D30" i="28"/>
  <c r="B30" i="28"/>
  <c r="F3" i="28"/>
  <c r="B3" i="28"/>
  <c r="F2" i="28"/>
  <c r="B2" i="28"/>
  <c r="L1" i="28"/>
  <c r="H1" i="28"/>
  <c r="B1" i="28"/>
  <c r="L7" i="27"/>
  <c r="B6" i="27"/>
  <c r="B5" i="27"/>
  <c r="D47" i="27"/>
  <c r="D46" i="27"/>
  <c r="B46" i="27"/>
  <c r="D45" i="27"/>
  <c r="D44" i="27"/>
  <c r="B44" i="27"/>
  <c r="D43" i="27"/>
  <c r="D42" i="27"/>
  <c r="B42" i="27"/>
  <c r="D41" i="27"/>
  <c r="D40" i="27"/>
  <c r="B40" i="27"/>
  <c r="D39" i="27"/>
  <c r="D38" i="27"/>
  <c r="B38" i="27"/>
  <c r="D37" i="27"/>
  <c r="D36" i="27"/>
  <c r="B36" i="27"/>
  <c r="D35" i="27"/>
  <c r="D34" i="27"/>
  <c r="B34" i="27"/>
  <c r="D33" i="27"/>
  <c r="D32" i="27"/>
  <c r="B32" i="27"/>
  <c r="D31" i="27"/>
  <c r="D30" i="27"/>
  <c r="B30" i="27"/>
  <c r="F3" i="27"/>
  <c r="B3" i="27"/>
  <c r="F2" i="27"/>
  <c r="B2" i="27"/>
  <c r="L1" i="27"/>
  <c r="H1" i="27"/>
  <c r="B1" i="27"/>
  <c r="L7" i="26"/>
  <c r="B6" i="26"/>
  <c r="B5" i="26"/>
  <c r="D47" i="26"/>
  <c r="D46" i="26"/>
  <c r="B46" i="26"/>
  <c r="D45" i="26"/>
  <c r="D44" i="26"/>
  <c r="B44" i="26"/>
  <c r="D43" i="26"/>
  <c r="D42" i="26"/>
  <c r="B42" i="26"/>
  <c r="D41" i="26"/>
  <c r="D40" i="26"/>
  <c r="B40" i="26"/>
  <c r="D39" i="26"/>
  <c r="D38" i="26"/>
  <c r="B38" i="26"/>
  <c r="D37" i="26"/>
  <c r="D36" i="26"/>
  <c r="B36" i="26"/>
  <c r="D35" i="26"/>
  <c r="D34" i="26"/>
  <c r="B34" i="26"/>
  <c r="D33" i="26"/>
  <c r="D32" i="26"/>
  <c r="B32" i="26"/>
  <c r="D31" i="26"/>
  <c r="D30" i="26"/>
  <c r="B30" i="26"/>
  <c r="F3" i="26"/>
  <c r="B3" i="26"/>
  <c r="F2" i="26"/>
  <c r="B2" i="26"/>
  <c r="L1" i="26"/>
  <c r="H1" i="26"/>
  <c r="B1" i="26"/>
  <c r="L7" i="25"/>
  <c r="B6" i="25"/>
  <c r="B5" i="25"/>
  <c r="D47" i="25"/>
  <c r="D46" i="25"/>
  <c r="B46" i="25"/>
  <c r="D45" i="25"/>
  <c r="D44" i="25"/>
  <c r="B44" i="25"/>
  <c r="D43" i="25"/>
  <c r="D42" i="25"/>
  <c r="B42" i="25"/>
  <c r="D41" i="25"/>
  <c r="D40" i="25"/>
  <c r="B40" i="25"/>
  <c r="D39" i="25"/>
  <c r="D38" i="25"/>
  <c r="B38" i="25"/>
  <c r="D37" i="25"/>
  <c r="D36" i="25"/>
  <c r="B36" i="25"/>
  <c r="D35" i="25"/>
  <c r="D34" i="25"/>
  <c r="B34" i="25"/>
  <c r="D33" i="25"/>
  <c r="D32" i="25"/>
  <c r="B32" i="25"/>
  <c r="D31" i="25"/>
  <c r="D30" i="25"/>
  <c r="B30" i="25"/>
  <c r="F3" i="25"/>
  <c r="B3" i="25"/>
  <c r="F2" i="25"/>
  <c r="B2" i="25"/>
  <c r="L1" i="25"/>
  <c r="H1" i="25"/>
  <c r="B1" i="25"/>
  <c r="L7" i="24"/>
  <c r="B6" i="24"/>
  <c r="B5" i="24"/>
  <c r="D47" i="24"/>
  <c r="D46" i="24"/>
  <c r="B46" i="24"/>
  <c r="D45" i="24"/>
  <c r="D44" i="24"/>
  <c r="B44" i="24"/>
  <c r="D43" i="24"/>
  <c r="D42" i="24"/>
  <c r="B42" i="24"/>
  <c r="D41" i="24"/>
  <c r="D40" i="24"/>
  <c r="B40" i="24"/>
  <c r="D39" i="24"/>
  <c r="D38" i="24"/>
  <c r="B38" i="24"/>
  <c r="D37" i="24"/>
  <c r="D36" i="24"/>
  <c r="B36" i="24"/>
  <c r="D35" i="24"/>
  <c r="D34" i="24"/>
  <c r="B34" i="24"/>
  <c r="D33" i="24"/>
  <c r="D32" i="24"/>
  <c r="B32" i="24"/>
  <c r="D31" i="24"/>
  <c r="D30" i="24"/>
  <c r="B30" i="24"/>
  <c r="F3" i="24"/>
  <c r="B3" i="24"/>
  <c r="F2" i="24"/>
  <c r="B2" i="24"/>
  <c r="L1" i="24"/>
  <c r="H1" i="24"/>
  <c r="B1" i="24"/>
  <c r="L7" i="23"/>
  <c r="B6" i="23"/>
  <c r="B5" i="23"/>
  <c r="D47" i="23"/>
  <c r="D46" i="23"/>
  <c r="B46" i="23"/>
  <c r="D45" i="23"/>
  <c r="D44" i="23"/>
  <c r="B44" i="23"/>
  <c r="D43" i="23"/>
  <c r="D42" i="23"/>
  <c r="B42" i="23"/>
  <c r="D41" i="23"/>
  <c r="D40" i="23"/>
  <c r="B40" i="23"/>
  <c r="D39" i="23"/>
  <c r="D38" i="23"/>
  <c r="B38" i="23"/>
  <c r="D37" i="23"/>
  <c r="D36" i="23"/>
  <c r="B36" i="23"/>
  <c r="D35" i="23"/>
  <c r="D34" i="23"/>
  <c r="B34" i="23"/>
  <c r="D33" i="23"/>
  <c r="D32" i="23"/>
  <c r="B32" i="23"/>
  <c r="D31" i="23"/>
  <c r="D30" i="23"/>
  <c r="B30" i="23"/>
  <c r="F3" i="23"/>
  <c r="B3" i="23"/>
  <c r="F2" i="23"/>
  <c r="B2" i="23"/>
  <c r="L1" i="23"/>
  <c r="H1" i="23"/>
  <c r="B1" i="23"/>
  <c r="C17" i="1"/>
  <c r="AZ5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A18" i="1"/>
  <c r="Y18" i="1"/>
  <c r="W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E18" i="1"/>
  <c r="AZ2" i="1"/>
  <c r="AZ3" i="1"/>
  <c r="AZ4" i="1"/>
  <c r="AZ6" i="1"/>
  <c r="AZ1" i="1"/>
  <c r="C14" i="1"/>
  <c r="C10" i="1"/>
  <c r="C13" i="1"/>
  <c r="C9" i="1"/>
  <c r="C8" i="1"/>
  <c r="C12" i="1"/>
</calcChain>
</file>

<file path=xl/sharedStrings.xml><?xml version="1.0" encoding="utf-8"?>
<sst xmlns="http://schemas.openxmlformats.org/spreadsheetml/2006/main" count="372" uniqueCount="124">
  <si>
    <t>=</t>
  </si>
  <si>
    <t>Kompetenz- entwicklung</t>
  </si>
  <si>
    <t>1:</t>
  </si>
  <si>
    <t>2:</t>
  </si>
  <si>
    <t>3:</t>
  </si>
  <si>
    <t>4:</t>
  </si>
  <si>
    <t>5:</t>
  </si>
  <si>
    <t>6:</t>
  </si>
  <si>
    <t>7:</t>
  </si>
  <si>
    <t>8:</t>
  </si>
  <si>
    <t>9:</t>
  </si>
  <si>
    <t>1-9</t>
  </si>
  <si>
    <t>Schuljahr:</t>
  </si>
  <si>
    <t>Klasse:</t>
  </si>
  <si>
    <t>Schülerzahl:</t>
  </si>
  <si>
    <t>Lehrer/in:</t>
  </si>
  <si>
    <t>Wochenstunden:</t>
  </si>
  <si>
    <t>Anzahl Schüler/innen:</t>
  </si>
  <si>
    <t>Wochenstundenzahl:</t>
  </si>
  <si>
    <t>unverpl.Stdn.</t>
  </si>
  <si>
    <t>Anmerkungen:</t>
  </si>
  <si>
    <t>Wochen</t>
  </si>
  <si>
    <t>Teilkompetenzen:</t>
  </si>
  <si>
    <t>Deskriptoren:</t>
  </si>
  <si>
    <t>Die Schüler/innen können ...</t>
  </si>
  <si>
    <t>Bezeichnung der Unterrichtsvorhaben:</t>
  </si>
  <si>
    <t>Stunde 1</t>
  </si>
  <si>
    <t>Thema:</t>
  </si>
  <si>
    <t>geplante Stundenzahl:</t>
  </si>
  <si>
    <t>Sozial-</t>
  </si>
  <si>
    <t>Fach-</t>
  </si>
  <si>
    <t>Methoden-</t>
  </si>
  <si>
    <t>Selbst-</t>
  </si>
  <si>
    <t>Kompetenzen</t>
  </si>
  <si>
    <t>Std.</t>
  </si>
  <si>
    <t>1.</t>
  </si>
  <si>
    <t>2.</t>
  </si>
  <si>
    <t xml:space="preserve">3. </t>
  </si>
  <si>
    <t>4.</t>
  </si>
  <si>
    <t>Wochen- stunden</t>
  </si>
  <si>
    <t>5.</t>
  </si>
  <si>
    <t>Kompetenzentwicklung</t>
  </si>
  <si>
    <t xml:space="preserve">6. </t>
  </si>
  <si>
    <t>7.</t>
  </si>
  <si>
    <t>8.</t>
  </si>
  <si>
    <t>9.</t>
  </si>
  <si>
    <t>10.</t>
  </si>
  <si>
    <t>11.</t>
  </si>
  <si>
    <t>E</t>
  </si>
  <si>
    <t>Stunden werden voraussichtlich entfallen</t>
  </si>
  <si>
    <t>V</t>
  </si>
  <si>
    <t>geplante Schulveranstaltung</t>
  </si>
  <si>
    <t>à</t>
  </si>
  <si>
    <t>Hinweis:</t>
  </si>
  <si>
    <t>Zur Bearbeitung der Felder verwenden Sie die Taste F2</t>
  </si>
  <si>
    <t>12.</t>
  </si>
  <si>
    <t>Erste Woche:</t>
  </si>
  <si>
    <t>F</t>
  </si>
  <si>
    <t>Ferien</t>
  </si>
  <si>
    <t>Wochen/Jahr:</t>
  </si>
  <si>
    <t>Eckdaten zur Jahresplanung:</t>
  </si>
  <si>
    <t>Name der Lehrkraft</t>
  </si>
  <si>
    <t>Schuljahr für das die Planung erfolgen soll</t>
  </si>
  <si>
    <t>Schülerzahl der Klasse</t>
  </si>
  <si>
    <t>Notiz:</t>
  </si>
  <si>
    <t>abgeschlossen (x)</t>
  </si>
  <si>
    <t>13.</t>
  </si>
  <si>
    <t>14.</t>
  </si>
  <si>
    <t>15.</t>
  </si>
  <si>
    <t>16.</t>
  </si>
  <si>
    <t>17.</t>
  </si>
  <si>
    <t>Grundlagen-        arbeit</t>
  </si>
  <si>
    <t>PL</t>
  </si>
  <si>
    <t>SB</t>
  </si>
  <si>
    <t>Sportplatz</t>
  </si>
  <si>
    <t>Schwimmbad</t>
  </si>
  <si>
    <t>Wochenzählweise (1 = nach Schulwochen; alternativ: Jahreswochenzahl der 1. Schulwoche, z.B. 36)</t>
  </si>
  <si>
    <t>Hinweise:</t>
  </si>
  <si>
    <t>T1-3</t>
  </si>
  <si>
    <t>Turnsaal 1, Turnsaal 2, Turnsaal 3</t>
  </si>
  <si>
    <r>
      <rPr>
        <b/>
        <sz val="11"/>
        <color theme="1"/>
        <rFont val="Calibri"/>
        <family val="2"/>
        <scheme val="minor"/>
      </rPr>
      <t>Planung der Kompetenzentwicklung: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Die Schüler/innen können…</t>
    </r>
  </si>
  <si>
    <t>18.</t>
  </si>
  <si>
    <t>Rückmeldung (Ergebnissicherung)</t>
  </si>
  <si>
    <t>Rückmeldung / Ergebnissicherung:</t>
  </si>
  <si>
    <t>Inhalte</t>
  </si>
  <si>
    <t>Details (Wochen und Inhalte) zu den blau markierten Stunden können in den rechten (hellblau unterlegten) Spalten geplant werden.</t>
  </si>
  <si>
    <t>19.</t>
  </si>
  <si>
    <t>Jahreswochen:</t>
  </si>
  <si>
    <t>Anzahl der Wochen im Kalenderjahr (in der Regel: 53)</t>
  </si>
  <si>
    <t>Planungsschritte 12 - 15 (Abschnittsplanung für jeden Kompetenzschwerpunkt; Reiter: „Abschnittsplanung 1“, „Abschnittsplanung 2“...):</t>
  </si>
  <si>
    <t>Schritte 16 - 20 (Durchführung / Evaluation):</t>
  </si>
  <si>
    <t>20.</t>
  </si>
  <si>
    <t>P</t>
  </si>
  <si>
    <t>1P,..</t>
  </si>
  <si>
    <t>Eingabemöglichkeiten in der Leiste "Grundlagenarbeit":</t>
  </si>
  <si>
    <t>Eingabemöglichkeiten in der Leiste "Kompetenzentwicklung":</t>
  </si>
  <si>
    <t>Grundlagenarbeit (Kondition, Spiel,…)</t>
  </si>
  <si>
    <t>Ergebnissicherung für Kompetenzentwicklung der</t>
  </si>
  <si>
    <t>Komptenz 1 (1P), 2 (2P), 3 (3P),…</t>
  </si>
  <si>
    <t>Planungsschritte 2 - 11 (Jahresübersicht, Reiter: „Jahresplanung“):</t>
  </si>
  <si>
    <t>2018/19</t>
  </si>
  <si>
    <t>Planungsschritt 1 (Vorbereitung, Reiter: „Ausfüllhilfe“):</t>
  </si>
  <si>
    <t>20 Arbeitsschritte zur Jahresplanung in Bewegung und Sport</t>
  </si>
  <si>
    <t>Eingabe der Eckdaten in die gelb unterlegten Felder am Ende der Seite.</t>
  </si>
  <si>
    <t>Eingabe der voraussichtlich entfallenden Stunden in den Grundlagenteil des Jahresrasters 
(F= Ferien, E= entfallende Stunden, V= Schulveranstaltungen).</t>
  </si>
  <si>
    <t>Bei Bedarf können in der Zeile über dem Raster Notizen (z.B. Monate) festgehalten werden.</t>
  </si>
  <si>
    <t>Festlegung von max. 9 Kompetenzen, die als Schwerpunkte im Schuljahr/Semester entwickelt werden sollen und Eingabe in die Zeilen „Planung der Kompetenzentwicklung“.</t>
  </si>
  <si>
    <t>Ergänzung der Kompetenzen durch die geplante Fokusierung auf Fach-/Methoden-/Sozial-/Selbstkompetenz (Markierung der entsprechenden Kompetenzbereiche mit „x“).</t>
  </si>
  <si>
    <t>Berücksichtigung von Lernfortschrittskontrollen (Überprüfungen) am Beginn und Ende jedes Schuljahres (ev.Semesters) durch Eingabe von „p“ (Felder werden rot markiert).</t>
  </si>
  <si>
    <t>Verteilung der für jeden Schwerpunkt erforderlichen Stundenanzahl im oberen (grünen) Teil der Jahresübersicht (Zeilen Kompetenzentwicklung) durch Eingabe der Ziffern 1-9 (werden grün markiert).</t>
  </si>
  <si>
    <t>Berücksichtigung von Überprüfungen zur Ergebnissicherung am Ende einer Kompetenzentwicklung durch Eingabe von „p1“, „p2“,,… (Felder werden rot markiert).</t>
  </si>
  <si>
    <r>
      <t xml:space="preserve">Vervollständigung der Planung im unteren (blauen) Teil durch Eingabe von "0" für Stunden mit Grundlagenarbeit, Spiel… (Felder werden blau markiert).
</t>
    </r>
    <r>
      <rPr>
        <u/>
        <sz val="11"/>
        <color theme="1"/>
        <rFont val="Calibri"/>
        <family val="2"/>
        <scheme val="minor"/>
      </rPr>
      <t>Hinweis:</t>
    </r>
    <r>
      <rPr>
        <sz val="11"/>
        <color theme="1"/>
        <rFont val="Calibri"/>
        <family val="2"/>
        <scheme val="minor"/>
      </rPr>
      <t xml:space="preserve"> Soll auch die Sportstätte festgehalten werden, können anstelle von „0“ auch „T1“, „T2“, „T3“ (für Turnsaal 1 – 3), „PL“ (Sportplatz) oder „SB“ (Schwimmbad) verwendet werden.</t>
    </r>
  </si>
  <si>
    <t>Kontrolle der Eingaben über die Zeile „unverpl. Stunden“ (grüne Ziffer = noch verfügbare Stunden; rotes „?“ = zu viele verplante Stunden; kein Eintrag bei entsprechender Stundenzahl).</t>
  </si>
  <si>
    <t>Eingabe von bis zu 4 Teilkompetenzen, die der Entwicklung der Kompetenz dienen, in die Zeilen unter „Teilkompetenzen“.</t>
  </si>
  <si>
    <t>Formulieren von möglichst konkreten Deskriptoren, die von den Schülern erreicht werden sollen, in die Zeilen unter „Deskriptoren“.</t>
  </si>
  <si>
    <t>Festlegung der Form der Rückmeldung (Ergebnissicherung) der angestrebten Kompetenz.</t>
  </si>
  <si>
    <t>Stichwortartige Eingabe der Stundenschwerpunkte (Themen) und allfälliger Anmerkungen.</t>
  </si>
  <si>
    <t>Konkrete Stundenplanung in bliebiger Form.</t>
  </si>
  <si>
    <t>Unterrichtserteilung (Durchführung des Kompetenzschwerpunktes).</t>
  </si>
  <si>
    <t>Markierung der durchgeführten Stunden bzw. erreichten Teilkomptenzen und Deskriptoren in der Abschnittsplanung (x in rotem Feld am rechten Ran der Zeile färbt dieses grün, Löschung von x färbt es wieder rot).</t>
  </si>
  <si>
    <t>Eintragung von allfälligen Anmerkungen in die Zeile Notiz unter der jeweiligen Stunde.</t>
  </si>
  <si>
    <t>Eintragung allfälliger Anmerkungen in das Feld Anmerkungen am unteren Seitenrand.</t>
  </si>
  <si>
    <t>Wochenstundenanzahl BESP der betreffenden Klasse (max. 4)</t>
  </si>
  <si>
    <t>Bezeichnung der Klasse für welche die Planung erfolgen soll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</si>
</sst>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Wingdings"/>
      <charset val="2"/>
    </font>
    <font>
      <sz val="9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4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/>
    <xf numFmtId="0" fontId="0" fillId="0" borderId="19" xfId="0" applyBorder="1"/>
    <xf numFmtId="0" fontId="0" fillId="0" borderId="0" xfId="0" applyAlignme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0" fillId="0" borderId="0" xfId="0" applyAlignment="1">
      <alignment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 vertical="top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vertical="center"/>
    </xf>
    <xf numFmtId="20" fontId="2" fillId="8" borderId="0" xfId="0" quotePrefix="1" applyNumberFormat="1" applyFont="1" applyFill="1" applyAlignment="1" applyProtection="1">
      <alignment horizontal="center" vertical="center"/>
    </xf>
    <xf numFmtId="0" fontId="0" fillId="8" borderId="0" xfId="0" applyFill="1" applyBorder="1" applyAlignment="1" applyProtection="1">
      <alignment vertical="center"/>
    </xf>
    <xf numFmtId="0" fontId="0" fillId="8" borderId="16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7" fillId="6" borderId="0" xfId="0" applyFont="1" applyFill="1"/>
    <xf numFmtId="0" fontId="0" fillId="0" borderId="0" xfId="0" applyAlignment="1" applyProtection="1">
      <alignment wrapText="1"/>
    </xf>
    <xf numFmtId="0" fontId="2" fillId="3" borderId="0" xfId="0" applyFont="1" applyFill="1"/>
    <xf numFmtId="0" fontId="8" fillId="3" borderId="0" xfId="0" applyFont="1" applyFill="1" applyAlignment="1">
      <alignment horizontal="right" vertical="top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2" fillId="0" borderId="0" xfId="0" applyFont="1" applyFill="1" applyProtection="1"/>
    <xf numFmtId="0" fontId="2" fillId="0" borderId="0" xfId="0" applyFont="1" applyAlignment="1">
      <alignment horizontal="right"/>
    </xf>
    <xf numFmtId="0" fontId="0" fillId="0" borderId="0" xfId="0" applyFill="1" applyProtection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11" fillId="8" borderId="0" xfId="0" applyFont="1" applyFill="1" applyAlignment="1" applyProtection="1">
      <alignment vertical="center"/>
    </xf>
    <xf numFmtId="0" fontId="11" fillId="8" borderId="36" xfId="0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1" fillId="0" borderId="0" xfId="0" applyFont="1" applyFill="1" applyAlignment="1" applyProtection="1">
      <alignment vertical="top" textRotation="90"/>
    </xf>
    <xf numFmtId="0" fontId="0" fillId="5" borderId="0" xfId="0" applyFill="1" applyAlignment="1" applyProtection="1">
      <alignment horizontal="left"/>
      <protection locked="0"/>
    </xf>
    <xf numFmtId="0" fontId="0" fillId="5" borderId="0" xfId="0" applyFill="1" applyAlignment="1" applyProtection="1">
      <alignment horizontal="left" vertical="top"/>
      <protection locked="0"/>
    </xf>
    <xf numFmtId="0" fontId="9" fillId="8" borderId="0" xfId="0" applyFont="1" applyFill="1" applyAlignment="1" applyProtection="1">
      <alignment vertical="center"/>
    </xf>
    <xf numFmtId="0" fontId="12" fillId="8" borderId="36" xfId="0" applyFont="1" applyFill="1" applyBorder="1" applyAlignment="1" applyProtection="1">
      <alignment horizontal="right" vertical="center"/>
    </xf>
    <xf numFmtId="0" fontId="12" fillId="8" borderId="0" xfId="0" applyFont="1" applyFill="1" applyBorder="1" applyAlignment="1" applyProtection="1">
      <alignment horizontal="right" vertical="center"/>
    </xf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Font="1"/>
    <xf numFmtId="16" fontId="2" fillId="3" borderId="0" xfId="0" quotePrefix="1" applyNumberFormat="1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right"/>
    </xf>
    <xf numFmtId="0" fontId="0" fillId="9" borderId="0" xfId="0" applyFont="1" applyFill="1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0" fontId="0" fillId="9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Fill="1" applyProtection="1">
      <protection locked="0"/>
    </xf>
    <xf numFmtId="0" fontId="0" fillId="0" borderId="0" xfId="0" applyAlignment="1">
      <alignment vertical="top" wrapText="1"/>
    </xf>
    <xf numFmtId="0" fontId="0" fillId="5" borderId="0" xfId="0" applyFill="1" applyAlignment="1" applyProtection="1">
      <alignment horizontal="left"/>
      <protection locked="0"/>
    </xf>
    <xf numFmtId="0" fontId="0" fillId="0" borderId="0" xfId="0"/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0" fillId="7" borderId="0" xfId="0" applyFill="1"/>
    <xf numFmtId="0" fontId="14" fillId="0" borderId="0" xfId="0" applyFont="1" applyAlignment="1" applyProtection="1">
      <alignment horizontal="left" vertical="top"/>
    </xf>
    <xf numFmtId="0" fontId="0" fillId="8" borderId="0" xfId="0" quotePrefix="1" applyFont="1" applyFill="1" applyAlignment="1">
      <alignment horizontal="center" vertical="center"/>
    </xf>
    <xf numFmtId="0" fontId="0" fillId="8" borderId="0" xfId="0" applyFont="1" applyFill="1" applyAlignment="1">
      <alignment vertical="center"/>
    </xf>
    <xf numFmtId="0" fontId="0" fillId="8" borderId="0" xfId="0" applyFont="1" applyFill="1"/>
    <xf numFmtId="0" fontId="0" fillId="8" borderId="0" xfId="0" applyFill="1"/>
    <xf numFmtId="0" fontId="0" fillId="7" borderId="0" xfId="0" quotePrefix="1" applyFont="1" applyFill="1" applyAlignment="1">
      <alignment horizontal="center"/>
    </xf>
    <xf numFmtId="0" fontId="0" fillId="7" borderId="0" xfId="0" applyFont="1" applyFill="1"/>
    <xf numFmtId="0" fontId="0" fillId="7" borderId="0" xfId="0" applyFont="1" applyFill="1" applyAlignment="1">
      <alignment horizontal="right"/>
    </xf>
    <xf numFmtId="0" fontId="0" fillId="7" borderId="0" xfId="0" quotePrefix="1" applyFont="1" applyFill="1" applyAlignment="1">
      <alignment horizontal="center" vertical="center"/>
    </xf>
    <xf numFmtId="0" fontId="0" fillId="7" borderId="0" xfId="0" applyFont="1" applyFill="1" applyAlignment="1">
      <alignment vertical="center"/>
    </xf>
    <xf numFmtId="0" fontId="13" fillId="2" borderId="0" xfId="0" quotePrefix="1" applyFont="1" applyFill="1" applyAlignment="1">
      <alignment horizontal="center"/>
    </xf>
    <xf numFmtId="0" fontId="0" fillId="0" borderId="0" xfId="0" applyAlignment="1">
      <alignment vertical="top" wrapText="1"/>
    </xf>
    <xf numFmtId="0" fontId="12" fillId="0" borderId="29" xfId="0" applyFont="1" applyBorder="1" applyProtection="1">
      <protection locked="0"/>
    </xf>
    <xf numFmtId="0" fontId="4" fillId="0" borderId="0" xfId="0" applyFont="1"/>
    <xf numFmtId="0" fontId="1" fillId="0" borderId="0" xfId="0" applyFont="1"/>
    <xf numFmtId="0" fontId="0" fillId="0" borderId="0" xfId="0" applyAlignment="1">
      <alignment vertical="top"/>
    </xf>
    <xf numFmtId="0" fontId="1" fillId="0" borderId="0" xfId="0" applyFont="1" applyAlignment="1"/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0" fillId="5" borderId="0" xfId="0" applyFill="1" applyAlignment="1" applyProtection="1">
      <alignment horizontal="left"/>
      <protection locked="0"/>
    </xf>
    <xf numFmtId="0" fontId="3" fillId="0" borderId="43" xfId="0" applyFont="1" applyBorder="1" applyAlignment="1">
      <alignment horizontal="center" vertical="center"/>
    </xf>
    <xf numFmtId="0" fontId="0" fillId="0" borderId="0" xfId="0"/>
    <xf numFmtId="0" fontId="0" fillId="0" borderId="29" xfId="0" applyBorder="1"/>
    <xf numFmtId="0" fontId="3" fillId="0" borderId="0" xfId="0" applyFont="1" applyAlignment="1">
      <alignment textRotation="90" wrapText="1"/>
    </xf>
    <xf numFmtId="0" fontId="3" fillId="0" borderId="29" xfId="0" applyFont="1" applyBorder="1" applyAlignment="1">
      <alignment textRotation="90" wrapText="1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3" fillId="8" borderId="40" xfId="0" applyFont="1" applyFill="1" applyBorder="1" applyAlignment="1">
      <alignment vertical="center" textRotation="90" wrapText="1"/>
    </xf>
    <xf numFmtId="0" fontId="3" fillId="8" borderId="39" xfId="0" applyFont="1" applyFill="1" applyBorder="1" applyAlignment="1">
      <alignment vertical="center" textRotation="90" wrapText="1"/>
    </xf>
    <xf numFmtId="0" fontId="3" fillId="8" borderId="38" xfId="0" applyFont="1" applyFill="1" applyBorder="1" applyAlignment="1">
      <alignment vertical="center" textRotation="90" wrapText="1"/>
    </xf>
    <xf numFmtId="0" fontId="3" fillId="7" borderId="40" xfId="0" applyFont="1" applyFill="1" applyBorder="1" applyAlignment="1">
      <alignment vertical="center" textRotation="90" wrapText="1"/>
    </xf>
    <xf numFmtId="0" fontId="3" fillId="7" borderId="39" xfId="0" applyFont="1" applyFill="1" applyBorder="1" applyAlignment="1">
      <alignment vertical="center" textRotation="90" wrapText="1"/>
    </xf>
    <xf numFmtId="0" fontId="3" fillId="7" borderId="38" xfId="0" applyFont="1" applyFill="1" applyBorder="1" applyAlignment="1">
      <alignment vertical="center" textRotation="90" wrapText="1"/>
    </xf>
    <xf numFmtId="0" fontId="11" fillId="7" borderId="1" xfId="0" applyFont="1" applyFill="1" applyBorder="1" applyAlignment="1" applyProtection="1">
      <alignment vertical="center"/>
      <protection locked="0"/>
    </xf>
    <xf numFmtId="0" fontId="11" fillId="7" borderId="21" xfId="0" applyFont="1" applyFill="1" applyBorder="1" applyAlignment="1" applyProtection="1">
      <alignment vertical="center"/>
      <protection locked="0"/>
    </xf>
    <xf numFmtId="49" fontId="11" fillId="7" borderId="24" xfId="0" applyNumberFormat="1" applyFont="1" applyFill="1" applyBorder="1" applyAlignment="1" applyProtection="1">
      <alignment horizontal="center" vertical="center"/>
      <protection locked="0"/>
    </xf>
    <xf numFmtId="49" fontId="11" fillId="7" borderId="1" xfId="0" applyNumberFormat="1" applyFont="1" applyFill="1" applyBorder="1" applyAlignment="1" applyProtection="1">
      <alignment horizontal="center" vertical="center"/>
      <protection locked="0"/>
    </xf>
    <xf numFmtId="0" fontId="12" fillId="7" borderId="29" xfId="0" applyFont="1" applyFill="1" applyBorder="1" applyAlignment="1" applyProtection="1">
      <alignment horizontal="center" vertical="center"/>
    </xf>
    <xf numFmtId="0" fontId="12" fillId="7" borderId="30" xfId="0" applyFont="1" applyFill="1" applyBorder="1" applyAlignment="1" applyProtection="1">
      <alignment horizontal="center" vertical="center"/>
    </xf>
    <xf numFmtId="0" fontId="12" fillId="7" borderId="31" xfId="0" applyFont="1" applyFill="1" applyBorder="1" applyAlignment="1" applyProtection="1">
      <alignment vertical="center"/>
    </xf>
    <xf numFmtId="0" fontId="12" fillId="7" borderId="32" xfId="0" applyFont="1" applyFill="1" applyBorder="1" applyAlignment="1" applyProtection="1">
      <alignment vertical="center"/>
    </xf>
    <xf numFmtId="0" fontId="11" fillId="7" borderId="3" xfId="0" applyFont="1" applyFill="1" applyBorder="1" applyAlignment="1" applyProtection="1">
      <alignment vertical="center"/>
      <protection locked="0"/>
    </xf>
    <xf numFmtId="0" fontId="11" fillId="7" borderId="23" xfId="0" applyFont="1" applyFill="1" applyBorder="1" applyAlignment="1" applyProtection="1">
      <alignment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top" wrapText="1"/>
      <protection locked="0"/>
    </xf>
    <xf numFmtId="49" fontId="11" fillId="7" borderId="28" xfId="0" applyNumberFormat="1" applyFont="1" applyFill="1" applyBorder="1" applyAlignment="1" applyProtection="1">
      <alignment horizontal="center" vertical="center"/>
      <protection locked="0"/>
    </xf>
    <xf numFmtId="49" fontId="11" fillId="7" borderId="2" xfId="0" applyNumberFormat="1" applyFont="1" applyFill="1" applyBorder="1" applyAlignment="1" applyProtection="1">
      <alignment horizontal="center" vertical="center"/>
      <protection locked="0"/>
    </xf>
    <xf numFmtId="0" fontId="11" fillId="7" borderId="2" xfId="0" applyFont="1" applyFill="1" applyBorder="1" applyAlignment="1" applyProtection="1">
      <alignment vertical="center"/>
      <protection locked="0"/>
    </xf>
    <xf numFmtId="0" fontId="11" fillId="7" borderId="27" xfId="0" applyFont="1" applyFill="1" applyBorder="1" applyAlignment="1" applyProtection="1">
      <alignment vertical="center"/>
      <protection locked="0"/>
    </xf>
    <xf numFmtId="0" fontId="3" fillId="8" borderId="37" xfId="0" applyFont="1" applyFill="1" applyBorder="1" applyAlignment="1" applyProtection="1">
      <alignment vertical="top" textRotation="90"/>
    </xf>
    <xf numFmtId="0" fontId="3" fillId="8" borderId="0" xfId="0" applyFont="1" applyFill="1" applyBorder="1" applyAlignment="1" applyProtection="1">
      <alignment vertical="top" textRotation="90"/>
    </xf>
    <xf numFmtId="0" fontId="11" fillId="8" borderId="26" xfId="0" applyFont="1" applyFill="1" applyBorder="1" applyAlignment="1" applyProtection="1">
      <alignment vertical="center"/>
      <protection locked="0"/>
    </xf>
    <xf numFmtId="0" fontId="11" fillId="8" borderId="24" xfId="0" applyFont="1" applyFill="1" applyBorder="1" applyAlignment="1" applyProtection="1">
      <alignment vertical="center"/>
      <protection locked="0"/>
    </xf>
    <xf numFmtId="0" fontId="0" fillId="6" borderId="0" xfId="0" applyFill="1" applyAlignment="1" applyProtection="1">
      <alignment wrapText="1"/>
      <protection locked="0"/>
    </xf>
    <xf numFmtId="0" fontId="3" fillId="0" borderId="0" xfId="0" applyFont="1" applyAlignment="1">
      <alignment horizontal="center" textRotation="90"/>
    </xf>
    <xf numFmtId="0" fontId="6" fillId="3" borderId="0" xfId="0" applyFont="1" applyFill="1"/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6" borderId="0" xfId="0" applyFill="1" applyAlignment="1" applyProtection="1">
      <alignment vertical="top" wrapText="1"/>
      <protection locked="0"/>
    </xf>
  </cellXfs>
  <cellStyles count="1">
    <cellStyle name="Standard" xfId="0" builtinId="0"/>
  </cellStyles>
  <dxfs count="177"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rgb="FFE6E6E6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rgb="FFE6E6E6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C2E49C"/>
        </patternFill>
      </fill>
    </dxf>
    <dxf>
      <font>
        <b/>
        <i val="0"/>
      </font>
      <fill>
        <patternFill>
          <bgColor rgb="FF8FCE4A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A7A7"/>
        </patternFill>
      </fill>
    </dxf>
    <dxf>
      <fill>
        <patternFill>
          <bgColor rgb="FFC2E49C"/>
        </patternFill>
      </fill>
    </dxf>
    <dxf>
      <font>
        <b/>
        <i val="0"/>
      </font>
      <fill>
        <patternFill>
          <bgColor rgb="FF8FCE4A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rgb="FFE6E6E6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rgb="FFE6E6E6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C2E49C"/>
        </patternFill>
      </fill>
    </dxf>
    <dxf>
      <font>
        <b/>
        <i val="0"/>
      </font>
      <fill>
        <patternFill>
          <bgColor rgb="FF8FCE4A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A7A7"/>
        </patternFill>
      </fill>
    </dxf>
    <dxf>
      <fill>
        <patternFill>
          <bgColor rgb="FFC2E49C"/>
        </patternFill>
      </fill>
    </dxf>
    <dxf>
      <font>
        <b/>
        <i val="0"/>
      </font>
      <fill>
        <patternFill>
          <bgColor rgb="FF8FCE4A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rgb="FFE6E6E6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rgb="FFE6E6E6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C2E49C"/>
        </patternFill>
      </fill>
    </dxf>
    <dxf>
      <font>
        <b/>
        <i val="0"/>
      </font>
      <fill>
        <patternFill>
          <bgColor rgb="FF8FCE4A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A7A7"/>
        </patternFill>
      </fill>
    </dxf>
    <dxf>
      <fill>
        <patternFill>
          <bgColor rgb="FFC2E49C"/>
        </patternFill>
      </fill>
    </dxf>
    <dxf>
      <font>
        <b/>
        <i val="0"/>
      </font>
      <fill>
        <patternFill>
          <bgColor rgb="FF8FCE4A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rgb="FFE6E6E6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rgb="FFE6E6E6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C2E49C"/>
        </patternFill>
      </fill>
    </dxf>
    <dxf>
      <font>
        <b/>
        <i val="0"/>
      </font>
      <fill>
        <patternFill>
          <bgColor rgb="FF8FCE4A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A7A7"/>
        </patternFill>
      </fill>
    </dxf>
    <dxf>
      <fill>
        <patternFill>
          <bgColor rgb="FFC2E49C"/>
        </patternFill>
      </fill>
    </dxf>
    <dxf>
      <font>
        <b/>
        <i val="0"/>
      </font>
      <fill>
        <patternFill>
          <bgColor rgb="FF8FCE4A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rgb="FFE6E6E6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rgb="FFE6E6E6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C2E49C"/>
        </patternFill>
      </fill>
    </dxf>
    <dxf>
      <font>
        <b/>
        <i val="0"/>
      </font>
      <fill>
        <patternFill>
          <bgColor rgb="FF8FCE4A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A7A7"/>
        </patternFill>
      </fill>
    </dxf>
    <dxf>
      <fill>
        <patternFill>
          <bgColor rgb="FFC2E49C"/>
        </patternFill>
      </fill>
    </dxf>
    <dxf>
      <font>
        <b/>
        <i val="0"/>
      </font>
      <fill>
        <patternFill>
          <bgColor rgb="FF8FCE4A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rgb="FFE6E6E6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rgb="FFE6E6E6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C2E49C"/>
        </patternFill>
      </fill>
    </dxf>
    <dxf>
      <font>
        <b/>
        <i val="0"/>
      </font>
      <fill>
        <patternFill>
          <bgColor rgb="FF8FCE4A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A7A7"/>
        </patternFill>
      </fill>
    </dxf>
    <dxf>
      <fill>
        <patternFill>
          <bgColor rgb="FFC2E49C"/>
        </patternFill>
      </fill>
    </dxf>
    <dxf>
      <font>
        <b/>
        <i val="0"/>
      </font>
      <fill>
        <patternFill>
          <bgColor rgb="FF8FCE4A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rgb="FFE6E6E6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rgb="FFE6E6E6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C2E49C"/>
        </patternFill>
      </fill>
    </dxf>
    <dxf>
      <font>
        <b/>
        <i val="0"/>
      </font>
      <fill>
        <patternFill>
          <bgColor rgb="FF8FCE4A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A7A7"/>
        </patternFill>
      </fill>
    </dxf>
    <dxf>
      <fill>
        <patternFill>
          <bgColor rgb="FFC2E49C"/>
        </patternFill>
      </fill>
    </dxf>
    <dxf>
      <font>
        <b/>
        <i val="0"/>
      </font>
      <fill>
        <patternFill>
          <bgColor rgb="FF8FCE4A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rgb="FFE6E6E6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rgb="FFE6E6E6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C2E49C"/>
        </patternFill>
      </fill>
    </dxf>
    <dxf>
      <font>
        <b/>
        <i val="0"/>
      </font>
      <fill>
        <patternFill>
          <bgColor rgb="FF8FCE4A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A7A7"/>
        </patternFill>
      </fill>
    </dxf>
    <dxf>
      <fill>
        <patternFill>
          <bgColor rgb="FFC2E49C"/>
        </patternFill>
      </fill>
    </dxf>
    <dxf>
      <font>
        <b/>
        <i val="0"/>
      </font>
      <fill>
        <patternFill>
          <bgColor rgb="FF8FCE4A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rgb="FFE6E6E6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rgb="FFE6E6E6"/>
        </patternFill>
      </fill>
    </dxf>
    <dxf>
      <fill>
        <patternFill>
          <bgColor rgb="FFFF0000"/>
        </patternFill>
      </fill>
    </dxf>
    <dxf>
      <font>
        <color rgb="FF008000"/>
      </font>
      <fill>
        <patternFill>
          <bgColor rgb="FF008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C2E49C"/>
        </patternFill>
      </fill>
    </dxf>
    <dxf>
      <font>
        <b/>
        <i val="0"/>
      </font>
      <fill>
        <patternFill>
          <bgColor rgb="FF8FCE4A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A7A7"/>
        </patternFill>
      </fill>
    </dxf>
    <dxf>
      <fill>
        <patternFill>
          <bgColor rgb="FFC2E49C"/>
        </patternFill>
      </fill>
    </dxf>
    <dxf>
      <font>
        <b/>
        <i val="0"/>
      </font>
      <fill>
        <patternFill>
          <bgColor rgb="FF8FCE4A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rgb="FFBFBFBF"/>
      </font>
      <fill>
        <patternFill>
          <bgColor theme="0" tint="-0.24994659260841701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008000"/>
        </patternFill>
      </fill>
    </dxf>
    <dxf>
      <font>
        <color rgb="FFFF0000"/>
      </font>
    </dxf>
    <dxf>
      <font>
        <color rgb="FF008000"/>
      </font>
    </dxf>
    <dxf>
      <font>
        <color theme="0"/>
      </font>
      <fill>
        <patternFill>
          <bgColor rgb="FF008000"/>
        </patternFill>
      </fill>
    </dxf>
    <dxf>
      <font>
        <b val="0"/>
        <i val="0"/>
        <color rgb="FFFFA7A7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BFBFBF"/>
      <color rgb="FFE6E6E6"/>
      <color rgb="FFFF0000"/>
      <color rgb="FFFFA7A7"/>
      <color rgb="FF008000"/>
      <color rgb="FFEFBF11"/>
      <color rgb="FF006600"/>
      <color rgb="FFFFBDBD"/>
      <color rgb="FFC2E49C"/>
      <color rgb="FFB8E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FBF11"/>
    <pageSetUpPr fitToPage="1"/>
  </sheetPr>
  <dimension ref="B1:M37"/>
  <sheetViews>
    <sheetView showGridLines="0" showRowColHeaders="0" tabSelected="1" zoomScaleNormal="100" workbookViewId="0">
      <selection activeCell="D31" sqref="D31:E31"/>
    </sheetView>
  </sheetViews>
  <sheetFormatPr baseColWidth="10" defaultRowHeight="15" x14ac:dyDescent="0.25"/>
  <cols>
    <col min="1" max="1" width="5.7109375" customWidth="1"/>
    <col min="2" max="2" width="4" customWidth="1"/>
    <col min="3" max="3" width="12.140625" customWidth="1"/>
    <col min="4" max="4" width="7.7109375" customWidth="1"/>
    <col min="5" max="5" width="22.28515625" customWidth="1"/>
    <col min="6" max="6" width="43.140625" customWidth="1"/>
  </cols>
  <sheetData>
    <row r="1" spans="2:13" ht="22.5" customHeight="1" x14ac:dyDescent="0.25">
      <c r="B1" s="117" t="s">
        <v>102</v>
      </c>
      <c r="C1" s="117"/>
      <c r="D1" s="117"/>
      <c r="E1" s="117"/>
      <c r="F1" s="117"/>
    </row>
    <row r="2" spans="2:13" ht="24" customHeight="1" x14ac:dyDescent="0.25">
      <c r="B2" s="118" t="s">
        <v>101</v>
      </c>
      <c r="C2" s="118"/>
      <c r="D2" s="118"/>
      <c r="E2" s="118"/>
      <c r="F2" s="118"/>
    </row>
    <row r="3" spans="2:13" s="69" customFormat="1" ht="14.45" customHeight="1" x14ac:dyDescent="0.25">
      <c r="B3" s="115" t="s">
        <v>35</v>
      </c>
      <c r="C3" s="121" t="s">
        <v>103</v>
      </c>
      <c r="D3" s="121"/>
      <c r="E3" s="121"/>
      <c r="F3" s="121"/>
      <c r="G3" s="50"/>
      <c r="H3" s="50"/>
      <c r="I3" s="50"/>
      <c r="J3" s="50"/>
      <c r="K3" s="50"/>
      <c r="L3" s="50"/>
      <c r="M3" s="50"/>
    </row>
    <row r="4" spans="2:13" s="69" customFormat="1" ht="24" customHeight="1" x14ac:dyDescent="0.25">
      <c r="B4" s="122" t="s">
        <v>99</v>
      </c>
      <c r="C4" s="122"/>
      <c r="D4" s="122"/>
      <c r="E4" s="122"/>
      <c r="F4" s="122"/>
      <c r="G4" s="102"/>
      <c r="H4" s="102"/>
      <c r="I4" s="102"/>
      <c r="J4" s="102"/>
      <c r="K4" s="102"/>
      <c r="L4" s="102"/>
      <c r="M4" s="102"/>
    </row>
    <row r="5" spans="2:13" s="69" customFormat="1" ht="30" customHeight="1" x14ac:dyDescent="0.25">
      <c r="B5" s="115" t="s">
        <v>36</v>
      </c>
      <c r="C5" s="121" t="s">
        <v>104</v>
      </c>
      <c r="D5" s="121"/>
      <c r="E5" s="121"/>
      <c r="F5" s="121"/>
      <c r="G5" s="50"/>
      <c r="H5" s="50"/>
      <c r="I5" s="50"/>
      <c r="J5" s="50"/>
      <c r="K5" s="50"/>
      <c r="L5" s="50"/>
      <c r="M5" s="50"/>
    </row>
    <row r="6" spans="2:13" s="69" customFormat="1" ht="14.45" customHeight="1" x14ac:dyDescent="0.25">
      <c r="B6" s="115" t="s">
        <v>37</v>
      </c>
      <c r="C6" s="121" t="s">
        <v>105</v>
      </c>
      <c r="D6" s="121"/>
      <c r="E6" s="121"/>
      <c r="F6" s="121"/>
      <c r="G6" s="88"/>
      <c r="H6" s="88"/>
      <c r="I6" s="88"/>
      <c r="J6" s="88"/>
      <c r="K6" s="88"/>
      <c r="L6" s="88"/>
      <c r="M6" s="88"/>
    </row>
    <row r="7" spans="2:13" s="69" customFormat="1" ht="30" customHeight="1" x14ac:dyDescent="0.25">
      <c r="B7" s="115" t="s">
        <v>38</v>
      </c>
      <c r="C7" s="121" t="s">
        <v>106</v>
      </c>
      <c r="D7" s="121"/>
      <c r="E7" s="121"/>
      <c r="F7" s="121"/>
      <c r="G7" s="50"/>
      <c r="H7" s="50"/>
      <c r="I7" s="50"/>
      <c r="J7" s="50"/>
      <c r="K7" s="50"/>
      <c r="L7" s="50"/>
      <c r="M7" s="50"/>
    </row>
    <row r="8" spans="2:13" s="69" customFormat="1" ht="30" customHeight="1" x14ac:dyDescent="0.25">
      <c r="B8" s="115" t="s">
        <v>40</v>
      </c>
      <c r="C8" s="121" t="s">
        <v>107</v>
      </c>
      <c r="D8" s="121"/>
      <c r="E8" s="121"/>
      <c r="F8" s="121"/>
      <c r="G8" s="50"/>
      <c r="H8" s="50"/>
      <c r="I8" s="50"/>
      <c r="J8" s="50"/>
      <c r="K8" s="50"/>
      <c r="L8" s="50"/>
      <c r="M8" s="50"/>
    </row>
    <row r="9" spans="2:13" s="69" customFormat="1" ht="30" customHeight="1" x14ac:dyDescent="0.25">
      <c r="B9" s="115" t="s">
        <v>42</v>
      </c>
      <c r="C9" s="121" t="s">
        <v>108</v>
      </c>
      <c r="D9" s="121"/>
      <c r="E9" s="121"/>
      <c r="F9" s="121"/>
      <c r="G9" s="96"/>
      <c r="H9" s="96"/>
      <c r="I9" s="96"/>
      <c r="J9" s="96"/>
      <c r="K9" s="96"/>
      <c r="L9" s="96"/>
      <c r="M9" s="96"/>
    </row>
    <row r="10" spans="2:13" s="69" customFormat="1" ht="30" customHeight="1" x14ac:dyDescent="0.25">
      <c r="B10" s="115" t="s">
        <v>43</v>
      </c>
      <c r="C10" s="121" t="s">
        <v>109</v>
      </c>
      <c r="D10" s="121"/>
      <c r="E10" s="121"/>
      <c r="F10" s="121"/>
      <c r="G10" s="50"/>
      <c r="H10" s="50"/>
      <c r="I10" s="50"/>
      <c r="J10" s="50"/>
      <c r="K10" s="50"/>
      <c r="L10" s="50"/>
      <c r="M10" s="50"/>
    </row>
    <row r="11" spans="2:13" s="69" customFormat="1" ht="30" customHeight="1" x14ac:dyDescent="0.25">
      <c r="B11" s="115" t="s">
        <v>44</v>
      </c>
      <c r="C11" s="121" t="s">
        <v>110</v>
      </c>
      <c r="D11" s="121"/>
      <c r="E11" s="121"/>
      <c r="F11" s="121"/>
      <c r="G11" s="50"/>
      <c r="H11" s="50"/>
      <c r="I11" s="50"/>
      <c r="J11" s="50"/>
      <c r="K11" s="50"/>
      <c r="L11" s="50"/>
      <c r="M11" s="50"/>
    </row>
    <row r="12" spans="2:13" s="69" customFormat="1" ht="60" customHeight="1" x14ac:dyDescent="0.25">
      <c r="B12" s="115" t="s">
        <v>45</v>
      </c>
      <c r="C12" s="121" t="s">
        <v>111</v>
      </c>
      <c r="D12" s="121"/>
      <c r="E12" s="121"/>
      <c r="F12" s="121"/>
      <c r="G12" s="50"/>
      <c r="H12" s="50"/>
      <c r="I12" s="50"/>
      <c r="J12" s="50"/>
      <c r="K12" s="50"/>
      <c r="L12" s="50"/>
      <c r="M12" s="50"/>
    </row>
    <row r="13" spans="2:13" s="69" customFormat="1" ht="30" customHeight="1" x14ac:dyDescent="0.25">
      <c r="B13" s="115" t="s">
        <v>46</v>
      </c>
      <c r="C13" s="121" t="s">
        <v>85</v>
      </c>
      <c r="D13" s="121"/>
      <c r="E13" s="121"/>
      <c r="F13" s="121"/>
      <c r="G13" s="93"/>
      <c r="H13" s="93"/>
      <c r="I13" s="93"/>
      <c r="J13" s="93"/>
      <c r="K13" s="93"/>
      <c r="L13" s="93"/>
      <c r="M13" s="93"/>
    </row>
    <row r="14" spans="2:13" s="69" customFormat="1" ht="30" customHeight="1" x14ac:dyDescent="0.25">
      <c r="B14" s="115" t="s">
        <v>47</v>
      </c>
      <c r="C14" s="121" t="s">
        <v>112</v>
      </c>
      <c r="D14" s="121"/>
      <c r="E14" s="121"/>
      <c r="F14" s="121"/>
      <c r="G14" s="50"/>
      <c r="H14" s="50"/>
      <c r="I14" s="50"/>
      <c r="J14" s="50"/>
      <c r="K14" s="50"/>
      <c r="L14" s="50"/>
      <c r="M14" s="50"/>
    </row>
    <row r="15" spans="2:13" ht="39" customHeight="1" x14ac:dyDescent="0.25">
      <c r="B15" s="122" t="s">
        <v>89</v>
      </c>
      <c r="C15" s="122"/>
      <c r="D15" s="122"/>
      <c r="E15" s="122"/>
      <c r="F15" s="122"/>
    </row>
    <row r="16" spans="2:13" ht="30" customHeight="1" x14ac:dyDescent="0.25">
      <c r="B16" s="25" t="s">
        <v>55</v>
      </c>
      <c r="C16" s="121" t="s">
        <v>113</v>
      </c>
      <c r="D16" s="121"/>
      <c r="E16" s="121"/>
      <c r="F16" s="121"/>
      <c r="G16" s="25"/>
      <c r="H16" s="25"/>
      <c r="I16" s="25"/>
      <c r="J16" s="25"/>
      <c r="K16" s="25"/>
    </row>
    <row r="17" spans="2:11" ht="30" customHeight="1" x14ac:dyDescent="0.25">
      <c r="B17" s="25" t="s">
        <v>66</v>
      </c>
      <c r="C17" s="121" t="s">
        <v>114</v>
      </c>
      <c r="D17" s="121"/>
      <c r="E17" s="121"/>
      <c r="F17" s="121"/>
      <c r="G17" s="25"/>
      <c r="H17" s="25"/>
      <c r="I17" s="25"/>
      <c r="J17" s="25"/>
      <c r="K17" s="25"/>
    </row>
    <row r="18" spans="2:11" x14ac:dyDescent="0.25">
      <c r="B18" s="25" t="s">
        <v>67</v>
      </c>
      <c r="C18" s="119" t="s">
        <v>115</v>
      </c>
      <c r="D18" s="119"/>
      <c r="E18" s="119"/>
      <c r="F18" s="119"/>
      <c r="G18" s="25"/>
      <c r="H18" s="25"/>
      <c r="I18" s="25"/>
      <c r="J18" s="25"/>
      <c r="K18" s="25"/>
    </row>
    <row r="19" spans="2:11" x14ac:dyDescent="0.25">
      <c r="B19" s="25" t="s">
        <v>68</v>
      </c>
      <c r="C19" s="119" t="s">
        <v>116</v>
      </c>
      <c r="D19" s="119"/>
      <c r="E19" s="119"/>
      <c r="F19" s="119"/>
      <c r="G19" s="25"/>
      <c r="H19" s="25"/>
      <c r="I19" s="25"/>
      <c r="J19" s="25"/>
      <c r="K19" s="25"/>
    </row>
    <row r="20" spans="2:11" s="6" customFormat="1" ht="24" customHeight="1" x14ac:dyDescent="0.25">
      <c r="B20" s="120" t="s">
        <v>90</v>
      </c>
      <c r="C20" s="120"/>
      <c r="D20" s="120"/>
      <c r="E20" s="120"/>
      <c r="F20" s="120"/>
    </row>
    <row r="21" spans="2:11" s="74" customFormat="1" x14ac:dyDescent="0.25">
      <c r="B21" s="25" t="s">
        <v>69</v>
      </c>
      <c r="C21" s="119" t="s">
        <v>117</v>
      </c>
      <c r="D21" s="119"/>
      <c r="E21" s="119"/>
      <c r="F21" s="119"/>
    </row>
    <row r="22" spans="2:11" s="74" customFormat="1" x14ac:dyDescent="0.25">
      <c r="B22" s="25" t="s">
        <v>70</v>
      </c>
      <c r="C22" s="119" t="s">
        <v>118</v>
      </c>
      <c r="D22" s="119"/>
      <c r="E22" s="119"/>
      <c r="F22" s="119"/>
    </row>
    <row r="23" spans="2:11" s="74" customFormat="1" ht="30" customHeight="1" x14ac:dyDescent="0.25">
      <c r="B23" s="25" t="s">
        <v>81</v>
      </c>
      <c r="C23" s="121" t="s">
        <v>119</v>
      </c>
      <c r="D23" s="121"/>
      <c r="E23" s="121"/>
      <c r="F23" s="121"/>
    </row>
    <row r="24" spans="2:11" s="74" customFormat="1" x14ac:dyDescent="0.25">
      <c r="B24" s="25" t="s">
        <v>86</v>
      </c>
      <c r="C24" s="119" t="s">
        <v>120</v>
      </c>
      <c r="D24" s="119"/>
      <c r="E24" s="119"/>
      <c r="F24" s="119"/>
    </row>
    <row r="25" spans="2:11" s="74" customFormat="1" x14ac:dyDescent="0.25">
      <c r="B25" s="25" t="s">
        <v>91</v>
      </c>
      <c r="C25" s="119" t="s">
        <v>121</v>
      </c>
      <c r="D25" s="119"/>
      <c r="E25" s="119"/>
      <c r="F25" s="119"/>
    </row>
    <row r="26" spans="2:11" s="74" customFormat="1" x14ac:dyDescent="0.25"/>
    <row r="27" spans="2:11" x14ac:dyDescent="0.25">
      <c r="B27" s="28" t="s">
        <v>53</v>
      </c>
    </row>
    <row r="28" spans="2:11" x14ac:dyDescent="0.25">
      <c r="B28" t="s">
        <v>54</v>
      </c>
    </row>
    <row r="30" spans="2:11" x14ac:dyDescent="0.25">
      <c r="B30" s="28" t="s">
        <v>60</v>
      </c>
    </row>
    <row r="31" spans="2:11" x14ac:dyDescent="0.25">
      <c r="B31" s="68" t="s">
        <v>15</v>
      </c>
      <c r="D31" s="123"/>
      <c r="E31" s="123"/>
      <c r="F31" s="70" t="s">
        <v>61</v>
      </c>
    </row>
    <row r="32" spans="2:11" x14ac:dyDescent="0.25">
      <c r="B32" s="68" t="s">
        <v>12</v>
      </c>
      <c r="D32" s="24" t="s">
        <v>100</v>
      </c>
      <c r="F32" s="70" t="s">
        <v>62</v>
      </c>
    </row>
    <row r="33" spans="2:6" s="95" customFormat="1" x14ac:dyDescent="0.25">
      <c r="B33" s="95" t="s">
        <v>87</v>
      </c>
      <c r="D33" s="94">
        <v>53</v>
      </c>
      <c r="F33" s="70" t="s">
        <v>88</v>
      </c>
    </row>
    <row r="34" spans="2:6" x14ac:dyDescent="0.25">
      <c r="B34" s="25" t="s">
        <v>56</v>
      </c>
      <c r="D34" s="64">
        <v>1</v>
      </c>
      <c r="F34" s="70" t="s">
        <v>76</v>
      </c>
    </row>
    <row r="35" spans="2:6" x14ac:dyDescent="0.25">
      <c r="B35" s="68" t="s">
        <v>13</v>
      </c>
      <c r="D35" s="63"/>
      <c r="F35" s="70" t="s">
        <v>123</v>
      </c>
    </row>
    <row r="36" spans="2:6" x14ac:dyDescent="0.25">
      <c r="B36" s="68" t="s">
        <v>14</v>
      </c>
      <c r="D36" s="63"/>
      <c r="F36" s="70" t="s">
        <v>63</v>
      </c>
    </row>
    <row r="37" spans="2:6" x14ac:dyDescent="0.25">
      <c r="B37" s="68" t="s">
        <v>16</v>
      </c>
      <c r="D37" s="63"/>
      <c r="F37" s="70" t="s">
        <v>122</v>
      </c>
    </row>
  </sheetData>
  <sheetProtection password="C9B3" sheet="1" objects="1" scenarios="1" selectLockedCells="1"/>
  <mergeCells count="26">
    <mergeCell ref="C13:F13"/>
    <mergeCell ref="C21:F21"/>
    <mergeCell ref="C22:F22"/>
    <mergeCell ref="C24:F24"/>
    <mergeCell ref="C25:F25"/>
    <mergeCell ref="D31:E31"/>
    <mergeCell ref="C23:F23"/>
    <mergeCell ref="B15:F15"/>
    <mergeCell ref="C16:F16"/>
    <mergeCell ref="C17:F17"/>
    <mergeCell ref="B1:F1"/>
    <mergeCell ref="B2:F2"/>
    <mergeCell ref="C18:F18"/>
    <mergeCell ref="C19:F19"/>
    <mergeCell ref="B20:F20"/>
    <mergeCell ref="C3:F3"/>
    <mergeCell ref="C5:F5"/>
    <mergeCell ref="C7:F7"/>
    <mergeCell ref="C8:F8"/>
    <mergeCell ref="C10:F10"/>
    <mergeCell ref="C6:F6"/>
    <mergeCell ref="C9:F9"/>
    <mergeCell ref="B4:F4"/>
    <mergeCell ref="C11:F11"/>
    <mergeCell ref="C12:F12"/>
    <mergeCell ref="C14:F14"/>
  </mergeCells>
  <pageMargins left="0.70866141732283472" right="0.70866141732283472" top="0.39370078740157483" bottom="0.55118110236220474" header="0.31496062992125984" footer="0.27559055118110237"/>
  <pageSetup paperSize="9" scale="97" orientation="portrait" r:id="rId1"/>
  <headerFooter>
    <oddFooter>&amp;L&amp;9© Molecz, v 1.0 /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B1:L49"/>
  <sheetViews>
    <sheetView showGridLines="0" showRowColHeaders="0" zoomScaleNormal="100" workbookViewId="0">
      <selection activeCell="C9" sqref="C9:K9"/>
    </sheetView>
  </sheetViews>
  <sheetFormatPr baseColWidth="10" defaultColWidth="11.42578125" defaultRowHeight="15" x14ac:dyDescent="0.25"/>
  <cols>
    <col min="1" max="1" width="1.85546875" style="75" customWidth="1"/>
    <col min="2" max="2" width="2.85546875" style="75" customWidth="1"/>
    <col min="3" max="3" width="6.7109375" style="75" customWidth="1"/>
    <col min="4" max="4" width="7.7109375" style="75" customWidth="1"/>
    <col min="5" max="5" width="4.28515625" style="75" customWidth="1"/>
    <col min="6" max="6" width="3.42578125" style="75" customWidth="1"/>
    <col min="7" max="7" width="15" style="75" customWidth="1"/>
    <col min="8" max="9" width="11.42578125" style="75"/>
    <col min="10" max="10" width="10.28515625" style="75" customWidth="1"/>
    <col min="11" max="11" width="13.85546875" style="75" customWidth="1"/>
    <col min="12" max="12" width="1.42578125" style="75" customWidth="1"/>
    <col min="13" max="16384" width="11.42578125" style="75"/>
  </cols>
  <sheetData>
    <row r="1" spans="2:12" ht="15.6" x14ac:dyDescent="0.35">
      <c r="B1" s="26" t="str">
        <f>Jahresplanung!B1</f>
        <v xml:space="preserve">Lehrer/in: </v>
      </c>
      <c r="D1" s="26"/>
      <c r="E1" s="26"/>
      <c r="H1" s="27" t="str">
        <f>Jahresplanung!Z1&amp;" "&amp;Jahresplanung!AA1</f>
        <v xml:space="preserve">Klasse: </v>
      </c>
      <c r="L1" s="8" t="str">
        <f>Jahresplanung!AW1</f>
        <v>Schuljahr: 2018/19</v>
      </c>
    </row>
    <row r="2" spans="2:12" x14ac:dyDescent="0.25">
      <c r="B2" s="75" t="str">
        <f>Jahresplanung!B3</f>
        <v>Anzahl Schüler/innen:</v>
      </c>
      <c r="F2" s="29" t="str">
        <f>Jahresplanung!H3</f>
        <v/>
      </c>
      <c r="L2" s="166" t="s">
        <v>65</v>
      </c>
    </row>
    <row r="3" spans="2:12" x14ac:dyDescent="0.25">
      <c r="B3" s="75" t="str">
        <f>Jahresplanung!B4</f>
        <v>Wochenstundenzahl:</v>
      </c>
      <c r="F3" s="29" t="str">
        <f>Jahresplanung!H4</f>
        <v/>
      </c>
      <c r="L3" s="166"/>
    </row>
    <row r="4" spans="2:12" x14ac:dyDescent="0.25">
      <c r="B4" s="75" t="s">
        <v>28</v>
      </c>
      <c r="F4" s="33" t="str">
        <f>Jahresplanung!AA29</f>
        <v/>
      </c>
      <c r="L4" s="166"/>
    </row>
    <row r="5" spans="2:12" ht="24" customHeight="1" x14ac:dyDescent="0.25">
      <c r="B5" s="30" t="str">
        <f>"Kompetenz  "&amp;Jahresplanung!B29</f>
        <v>Kompetenz  8:</v>
      </c>
      <c r="E5" s="75" t="s">
        <v>24</v>
      </c>
      <c r="L5" s="166"/>
    </row>
    <row r="6" spans="2:12" ht="15.75" x14ac:dyDescent="0.25">
      <c r="B6" s="167" t="str">
        <f>IF(Jahresplanung!C29="","",Jahresplanung!C29)</f>
        <v/>
      </c>
      <c r="C6" s="167"/>
      <c r="D6" s="167"/>
      <c r="E6" s="167"/>
      <c r="F6" s="167"/>
      <c r="G6" s="167"/>
      <c r="H6" s="167"/>
      <c r="I6" s="167"/>
      <c r="J6" s="167"/>
      <c r="K6" s="167"/>
      <c r="L6" s="167"/>
    </row>
    <row r="7" spans="2:12" ht="15" customHeight="1" x14ac:dyDescent="0.25">
      <c r="B7" s="45"/>
      <c r="C7" s="45"/>
      <c r="D7" s="45"/>
      <c r="E7" s="45"/>
      <c r="F7" s="45"/>
      <c r="G7" s="45"/>
      <c r="H7" s="45"/>
      <c r="I7" s="45"/>
      <c r="J7" s="45"/>
      <c r="K7" s="45"/>
      <c r="L7" s="46" t="str">
        <f>IF(AND(Jahresplanung!W29="",Jahresplanung!X29="",Jahresplanung!Y29="",Jahresplanung!Z29=""),"","Aspekte: "&amp;LEFT(IF(Jahresplanung!W29="x","Fachkompetenz - ","")&amp;IF(Jahresplanung!X29="x","Methodenkompetenz - ","")&amp;IF(Jahresplanung!Y29="x","Sozialkompetenz - ","")&amp;IF(Jahresplanung!Z29="x","Selbstkompetenz - ",""),LEN(IF(Jahresplanung!W29="x","Fachkompetenz - ","")&amp;IF(Jahresplanung!X29="x","Methodenkompetenz - ","")&amp;IF(Jahresplanung!Y29="x","Sozialkompetenz - ","")&amp;IF(Jahresplanung!Z29="x","Selbstkompetenz - ",""))-3))</f>
        <v/>
      </c>
    </row>
    <row r="8" spans="2:12" ht="24" customHeight="1" x14ac:dyDescent="0.25">
      <c r="B8" s="31" t="s">
        <v>22</v>
      </c>
      <c r="E8" s="75" t="s">
        <v>24</v>
      </c>
    </row>
    <row r="9" spans="2:12" x14ac:dyDescent="0.25">
      <c r="B9" s="43" t="s">
        <v>52</v>
      </c>
      <c r="C9" s="165"/>
      <c r="D9" s="165"/>
      <c r="E9" s="165"/>
      <c r="F9" s="165"/>
      <c r="G9" s="165"/>
      <c r="H9" s="165"/>
      <c r="I9" s="165"/>
      <c r="J9" s="165"/>
      <c r="K9" s="165"/>
      <c r="L9" s="92"/>
    </row>
    <row r="10" spans="2:12" x14ac:dyDescent="0.25">
      <c r="B10" s="43" t="s">
        <v>52</v>
      </c>
      <c r="C10" s="165"/>
      <c r="D10" s="165"/>
      <c r="E10" s="165"/>
      <c r="F10" s="165"/>
      <c r="G10" s="165"/>
      <c r="H10" s="165"/>
      <c r="I10" s="165"/>
      <c r="J10" s="165"/>
      <c r="K10" s="165"/>
      <c r="L10" s="92"/>
    </row>
    <row r="11" spans="2:12" x14ac:dyDescent="0.25">
      <c r="B11" s="43" t="s">
        <v>52</v>
      </c>
      <c r="C11" s="165"/>
      <c r="D11" s="165"/>
      <c r="E11" s="165"/>
      <c r="F11" s="165"/>
      <c r="G11" s="165"/>
      <c r="H11" s="165"/>
      <c r="I11" s="165"/>
      <c r="J11" s="165"/>
      <c r="K11" s="165"/>
      <c r="L11" s="92"/>
    </row>
    <row r="12" spans="2:12" x14ac:dyDescent="0.25">
      <c r="B12" s="43" t="s">
        <v>52</v>
      </c>
      <c r="C12" s="165"/>
      <c r="D12" s="165"/>
      <c r="E12" s="165"/>
      <c r="F12" s="165"/>
      <c r="G12" s="165"/>
      <c r="H12" s="165"/>
      <c r="I12" s="165"/>
      <c r="J12" s="165"/>
      <c r="K12" s="165"/>
      <c r="L12" s="92"/>
    </row>
    <row r="13" spans="2:12" ht="24" customHeight="1" x14ac:dyDescent="0.25">
      <c r="B13" s="31" t="s">
        <v>23</v>
      </c>
      <c r="E13" s="75" t="s">
        <v>24</v>
      </c>
    </row>
    <row r="14" spans="2:12" x14ac:dyDescent="0.25">
      <c r="B14" s="43" t="s">
        <v>52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92"/>
    </row>
    <row r="15" spans="2:12" x14ac:dyDescent="0.25">
      <c r="B15" s="43" t="s">
        <v>52</v>
      </c>
      <c r="C15" s="165"/>
      <c r="D15" s="165"/>
      <c r="E15" s="165"/>
      <c r="F15" s="165"/>
      <c r="G15" s="165"/>
      <c r="H15" s="165"/>
      <c r="I15" s="165"/>
      <c r="J15" s="165"/>
      <c r="K15" s="165"/>
      <c r="L15" s="92"/>
    </row>
    <row r="16" spans="2:12" x14ac:dyDescent="0.25">
      <c r="B16" s="43" t="s">
        <v>52</v>
      </c>
      <c r="C16" s="165"/>
      <c r="D16" s="165"/>
      <c r="E16" s="165"/>
      <c r="F16" s="165"/>
      <c r="G16" s="165"/>
      <c r="H16" s="165"/>
      <c r="I16" s="165"/>
      <c r="J16" s="165"/>
      <c r="K16" s="165"/>
      <c r="L16" s="92"/>
    </row>
    <row r="17" spans="2:12" x14ac:dyDescent="0.25">
      <c r="B17" s="43" t="s">
        <v>52</v>
      </c>
      <c r="C17" s="165"/>
      <c r="D17" s="165"/>
      <c r="E17" s="165"/>
      <c r="F17" s="165"/>
      <c r="G17" s="165"/>
      <c r="H17" s="165"/>
      <c r="I17" s="165"/>
      <c r="J17" s="165"/>
      <c r="K17" s="165"/>
      <c r="L17" s="92"/>
    </row>
    <row r="18" spans="2:12" x14ac:dyDescent="0.25">
      <c r="B18" s="43" t="s">
        <v>52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92"/>
    </row>
    <row r="19" spans="2:12" x14ac:dyDescent="0.25">
      <c r="B19" s="43" t="s">
        <v>52</v>
      </c>
      <c r="C19" s="165"/>
      <c r="D19" s="165"/>
      <c r="E19" s="165"/>
      <c r="F19" s="165"/>
      <c r="G19" s="165"/>
      <c r="H19" s="165"/>
      <c r="I19" s="165"/>
      <c r="J19" s="165"/>
      <c r="K19" s="165"/>
      <c r="L19" s="92"/>
    </row>
    <row r="20" spans="2:12" x14ac:dyDescent="0.25">
      <c r="B20" s="43" t="s">
        <v>52</v>
      </c>
      <c r="C20" s="165"/>
      <c r="D20" s="165"/>
      <c r="E20" s="165"/>
      <c r="F20" s="165"/>
      <c r="G20" s="165"/>
      <c r="H20" s="165"/>
      <c r="I20" s="165"/>
      <c r="J20" s="165"/>
      <c r="K20" s="165"/>
      <c r="L20" s="92"/>
    </row>
    <row r="21" spans="2:12" x14ac:dyDescent="0.25">
      <c r="B21" s="43" t="s">
        <v>52</v>
      </c>
      <c r="C21" s="165"/>
      <c r="D21" s="165"/>
      <c r="E21" s="165"/>
      <c r="F21" s="165"/>
      <c r="G21" s="165"/>
      <c r="H21" s="165"/>
      <c r="I21" s="165"/>
      <c r="J21" s="165"/>
      <c r="K21" s="165"/>
      <c r="L21" s="92"/>
    </row>
    <row r="22" spans="2:12" x14ac:dyDescent="0.25">
      <c r="B22" s="43" t="s">
        <v>52</v>
      </c>
      <c r="C22" s="165"/>
      <c r="D22" s="165"/>
      <c r="E22" s="165"/>
      <c r="F22" s="165"/>
      <c r="G22" s="165"/>
      <c r="H22" s="165"/>
      <c r="I22" s="165"/>
      <c r="J22" s="165"/>
      <c r="K22" s="165"/>
      <c r="L22" s="92"/>
    </row>
    <row r="23" spans="2:12" x14ac:dyDescent="0.25">
      <c r="B23" s="43" t="s">
        <v>52</v>
      </c>
      <c r="C23" s="165"/>
      <c r="D23" s="165"/>
      <c r="E23" s="165"/>
      <c r="F23" s="165"/>
      <c r="G23" s="165"/>
      <c r="H23" s="165"/>
      <c r="I23" s="165"/>
      <c r="J23" s="165"/>
      <c r="K23" s="165"/>
      <c r="L23" s="92"/>
    </row>
    <row r="24" spans="2:12" ht="24" customHeight="1" x14ac:dyDescent="0.25">
      <c r="B24" s="31" t="s">
        <v>83</v>
      </c>
    </row>
    <row r="25" spans="2:12" ht="15" customHeight="1" x14ac:dyDescent="0.25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8"/>
    </row>
    <row r="26" spans="2:12" ht="15" customHeight="1" x14ac:dyDescent="0.25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8"/>
    </row>
    <row r="27" spans="2:12" ht="24" customHeight="1" x14ac:dyDescent="0.35">
      <c r="B27" s="28" t="s">
        <v>25</v>
      </c>
    </row>
    <row r="28" spans="2:12" ht="14.45" x14ac:dyDescent="0.35">
      <c r="B28" s="28" t="s">
        <v>26</v>
      </c>
      <c r="D28" s="29" t="s">
        <v>27</v>
      </c>
      <c r="E28" s="170"/>
      <c r="F28" s="170"/>
      <c r="G28" s="170"/>
      <c r="H28" s="170"/>
      <c r="I28" s="170"/>
      <c r="J28" s="170"/>
      <c r="K28" s="170"/>
      <c r="L28" s="92"/>
    </row>
    <row r="29" spans="2:12" ht="14.45" x14ac:dyDescent="0.35">
      <c r="B29" s="28"/>
      <c r="D29" s="87" t="s">
        <v>64</v>
      </c>
      <c r="E29" s="169"/>
      <c r="F29" s="169"/>
      <c r="G29" s="169"/>
      <c r="H29" s="169"/>
      <c r="I29" s="169"/>
      <c r="J29" s="169"/>
      <c r="K29" s="169"/>
      <c r="L29" s="169"/>
    </row>
    <row r="30" spans="2:12" ht="14.45" x14ac:dyDescent="0.35">
      <c r="B30" s="28" t="str">
        <f>IF(F4&gt;=2,"Stunde 2","")</f>
        <v>Stunde 2</v>
      </c>
      <c r="D30" s="29" t="str">
        <f>IF($F$4&gt;=2,"Thema:","")</f>
        <v>Thema:</v>
      </c>
      <c r="E30" s="170"/>
      <c r="F30" s="170"/>
      <c r="G30" s="170"/>
      <c r="H30" s="170"/>
      <c r="I30" s="170"/>
      <c r="J30" s="170"/>
      <c r="K30" s="170"/>
      <c r="L30" s="92"/>
    </row>
    <row r="31" spans="2:12" ht="14.45" x14ac:dyDescent="0.35">
      <c r="B31" s="28"/>
      <c r="D31" s="87" t="str">
        <f>IF($F$4&gt;=2,"Notiz:","")</f>
        <v>Notiz:</v>
      </c>
      <c r="E31" s="169"/>
      <c r="F31" s="169"/>
      <c r="G31" s="169"/>
      <c r="H31" s="169"/>
      <c r="I31" s="169"/>
      <c r="J31" s="169"/>
      <c r="K31" s="169"/>
      <c r="L31" s="169"/>
    </row>
    <row r="32" spans="2:12" x14ac:dyDescent="0.25">
      <c r="B32" s="28" t="str">
        <f>IF($F$4&gt;=3,"Stunde 3","")</f>
        <v>Stunde 3</v>
      </c>
      <c r="D32" s="29" t="str">
        <f>IF($F$4&gt;=3,"Thema:","")</f>
        <v>Thema:</v>
      </c>
      <c r="E32" s="170"/>
      <c r="F32" s="170"/>
      <c r="G32" s="170"/>
      <c r="H32" s="170"/>
      <c r="I32" s="170"/>
      <c r="J32" s="170"/>
      <c r="K32" s="170"/>
      <c r="L32" s="92"/>
    </row>
    <row r="33" spans="2:12" x14ac:dyDescent="0.25">
      <c r="B33" s="28"/>
      <c r="D33" s="87" t="str">
        <f>IF($F$4&gt;=3,"Notiz:","")</f>
        <v>Notiz:</v>
      </c>
      <c r="E33" s="169"/>
      <c r="F33" s="169"/>
      <c r="G33" s="169"/>
      <c r="H33" s="169"/>
      <c r="I33" s="169"/>
      <c r="J33" s="169"/>
      <c r="K33" s="169"/>
      <c r="L33" s="169"/>
    </row>
    <row r="34" spans="2:12" x14ac:dyDescent="0.25">
      <c r="B34" s="28" t="str">
        <f>IF($F$4&gt;=4,"Stunde 4","")</f>
        <v>Stunde 4</v>
      </c>
      <c r="D34" s="29" t="str">
        <f>IF($F$4&gt;=4,"Thema:","")</f>
        <v>Thema:</v>
      </c>
      <c r="E34" s="170"/>
      <c r="F34" s="170"/>
      <c r="G34" s="170"/>
      <c r="H34" s="170"/>
      <c r="I34" s="170"/>
      <c r="J34" s="170"/>
      <c r="K34" s="170"/>
      <c r="L34" s="92"/>
    </row>
    <row r="35" spans="2:12" x14ac:dyDescent="0.25">
      <c r="B35" s="28"/>
      <c r="D35" s="87" t="str">
        <f>IF($F$4&gt;=4,"Notiz:","")</f>
        <v>Notiz:</v>
      </c>
      <c r="E35" s="169"/>
      <c r="F35" s="169"/>
      <c r="G35" s="169"/>
      <c r="H35" s="169"/>
      <c r="I35" s="169"/>
      <c r="J35" s="169"/>
      <c r="K35" s="169"/>
      <c r="L35" s="169"/>
    </row>
    <row r="36" spans="2:12" x14ac:dyDescent="0.25">
      <c r="B36" s="28" t="str">
        <f>IF($F$4&gt;=5,"Stunde 5","")</f>
        <v>Stunde 5</v>
      </c>
      <c r="D36" s="29" t="str">
        <f>IF($F$4&gt;=5,"Thema:","")</f>
        <v>Thema:</v>
      </c>
      <c r="E36" s="170"/>
      <c r="F36" s="170"/>
      <c r="G36" s="170"/>
      <c r="H36" s="170"/>
      <c r="I36" s="170"/>
      <c r="J36" s="170"/>
      <c r="K36" s="170"/>
      <c r="L36" s="92"/>
    </row>
    <row r="37" spans="2:12" x14ac:dyDescent="0.25">
      <c r="B37" s="28"/>
      <c r="D37" s="87" t="str">
        <f>IF($F$4&gt;=5,"Notiz:","")</f>
        <v>Notiz:</v>
      </c>
      <c r="E37" s="169"/>
      <c r="F37" s="169"/>
      <c r="G37" s="169"/>
      <c r="H37" s="169"/>
      <c r="I37" s="169"/>
      <c r="J37" s="169"/>
      <c r="K37" s="169"/>
      <c r="L37" s="169"/>
    </row>
    <row r="38" spans="2:12" x14ac:dyDescent="0.25">
      <c r="B38" s="28" t="str">
        <f>IF($F$4&gt;=6,"Stunde 6","")</f>
        <v>Stunde 6</v>
      </c>
      <c r="D38" s="29" t="str">
        <f>IF($F$4&gt;=6,"Thema:","")</f>
        <v>Thema:</v>
      </c>
      <c r="E38" s="170"/>
      <c r="F38" s="170"/>
      <c r="G38" s="170"/>
      <c r="H38" s="170"/>
      <c r="I38" s="170"/>
      <c r="J38" s="170"/>
      <c r="K38" s="170"/>
      <c r="L38" s="92"/>
    </row>
    <row r="39" spans="2:12" x14ac:dyDescent="0.25">
      <c r="B39" s="28"/>
      <c r="D39" s="87" t="str">
        <f>IF($F$4&gt;=6,"Notiz:","")</f>
        <v>Notiz:</v>
      </c>
      <c r="E39" s="169"/>
      <c r="F39" s="169"/>
      <c r="G39" s="169"/>
      <c r="H39" s="169"/>
      <c r="I39" s="169"/>
      <c r="J39" s="169"/>
      <c r="K39" s="169"/>
      <c r="L39" s="169"/>
    </row>
    <row r="40" spans="2:12" x14ac:dyDescent="0.25">
      <c r="B40" s="28" t="str">
        <f>IF($F$4&gt;=7,"Stunde 7","")</f>
        <v>Stunde 7</v>
      </c>
      <c r="D40" s="29" t="str">
        <f>IF($F$4&gt;=7,"Thema:","")</f>
        <v>Thema:</v>
      </c>
      <c r="E40" s="170"/>
      <c r="F40" s="170"/>
      <c r="G40" s="170"/>
      <c r="H40" s="170"/>
      <c r="I40" s="170"/>
      <c r="J40" s="170"/>
      <c r="K40" s="170"/>
      <c r="L40" s="92"/>
    </row>
    <row r="41" spans="2:12" x14ac:dyDescent="0.25">
      <c r="B41" s="28"/>
      <c r="D41" s="87" t="str">
        <f>IF($F$4&gt;=7,"Notiz:","")</f>
        <v>Notiz:</v>
      </c>
      <c r="E41" s="169"/>
      <c r="F41" s="169"/>
      <c r="G41" s="169"/>
      <c r="H41" s="169"/>
      <c r="I41" s="169"/>
      <c r="J41" s="169"/>
      <c r="K41" s="169"/>
      <c r="L41" s="169"/>
    </row>
    <row r="42" spans="2:12" x14ac:dyDescent="0.25">
      <c r="B42" s="28" t="str">
        <f>IF($F$4&gt;=8,"Stunde 8","")</f>
        <v>Stunde 8</v>
      </c>
      <c r="D42" s="29" t="str">
        <f>IF($F$4&gt;=8,"Thema:","")</f>
        <v>Thema:</v>
      </c>
      <c r="E42" s="170"/>
      <c r="F42" s="170"/>
      <c r="G42" s="170"/>
      <c r="H42" s="170"/>
      <c r="I42" s="170"/>
      <c r="J42" s="170"/>
      <c r="K42" s="170"/>
      <c r="L42" s="92"/>
    </row>
    <row r="43" spans="2:12" x14ac:dyDescent="0.25">
      <c r="D43" s="87" t="str">
        <f>IF($F$4&gt;=8,"Notiz:","")</f>
        <v>Notiz:</v>
      </c>
      <c r="E43" s="169"/>
      <c r="F43" s="169"/>
      <c r="G43" s="169"/>
      <c r="H43" s="169"/>
      <c r="I43" s="169"/>
      <c r="J43" s="169"/>
      <c r="K43" s="169"/>
      <c r="L43" s="169"/>
    </row>
    <row r="44" spans="2:12" x14ac:dyDescent="0.25">
      <c r="B44" s="28" t="str">
        <f>IF($F$4&gt;=9,"Stunde 9","")</f>
        <v>Stunde 9</v>
      </c>
      <c r="D44" s="29" t="str">
        <f>IF($F$4&gt;=9,"Thema:","")</f>
        <v>Thema:</v>
      </c>
      <c r="E44" s="170"/>
      <c r="F44" s="170"/>
      <c r="G44" s="170"/>
      <c r="H44" s="170"/>
      <c r="I44" s="170"/>
      <c r="J44" s="170"/>
      <c r="K44" s="170"/>
      <c r="L44" s="92"/>
    </row>
    <row r="45" spans="2:12" x14ac:dyDescent="0.25">
      <c r="B45" s="28"/>
      <c r="D45" s="87" t="str">
        <f>IF($F$4&gt;=9,"Notiz:","")</f>
        <v>Notiz:</v>
      </c>
      <c r="E45" s="169"/>
      <c r="F45" s="169"/>
      <c r="G45" s="169"/>
      <c r="H45" s="169"/>
      <c r="I45" s="169"/>
      <c r="J45" s="169"/>
      <c r="K45" s="169"/>
      <c r="L45" s="169"/>
    </row>
    <row r="46" spans="2:12" x14ac:dyDescent="0.25">
      <c r="B46" s="28" t="str">
        <f>IF($F$4&gt;=10,"Stunde 10","")</f>
        <v>Stunde 10</v>
      </c>
      <c r="D46" s="29" t="str">
        <f>IF($F$4&gt;=10,"Thema:","")</f>
        <v>Thema:</v>
      </c>
      <c r="E46" s="170"/>
      <c r="F46" s="170"/>
      <c r="G46" s="170"/>
      <c r="H46" s="170"/>
      <c r="I46" s="170"/>
      <c r="J46" s="170"/>
      <c r="K46" s="170"/>
      <c r="L46" s="92"/>
    </row>
    <row r="47" spans="2:12" x14ac:dyDescent="0.25">
      <c r="D47" s="87" t="str">
        <f>IF($F$4&gt;=10,"Notiz:","")</f>
        <v>Notiz:</v>
      </c>
      <c r="E47" s="169"/>
      <c r="F47" s="169"/>
      <c r="G47" s="169"/>
      <c r="H47" s="169"/>
      <c r="I47" s="169"/>
      <c r="J47" s="169"/>
      <c r="K47" s="169"/>
      <c r="L47" s="169"/>
    </row>
    <row r="48" spans="2:12" ht="4.5" customHeight="1" x14ac:dyDescent="0.25">
      <c r="D48" s="7"/>
      <c r="E48" s="76"/>
      <c r="F48" s="76"/>
      <c r="G48" s="76"/>
      <c r="H48" s="76"/>
      <c r="I48" s="76"/>
      <c r="J48" s="76"/>
      <c r="K48" s="44"/>
    </row>
    <row r="49" spans="4:12" s="25" customFormat="1" ht="15" customHeight="1" x14ac:dyDescent="0.25">
      <c r="D49" s="32" t="s">
        <v>20</v>
      </c>
      <c r="E49" s="171"/>
      <c r="F49" s="171"/>
      <c r="G49" s="171"/>
      <c r="H49" s="171"/>
      <c r="I49" s="171"/>
      <c r="J49" s="171"/>
      <c r="K49" s="171"/>
      <c r="L49" s="171"/>
    </row>
  </sheetData>
  <sheetProtection password="C9B3" sheet="1" objects="1" scenarios="1" selectLockedCells="1"/>
  <mergeCells count="40">
    <mergeCell ref="E46:K46"/>
    <mergeCell ref="E47:L47"/>
    <mergeCell ref="E49:L49"/>
    <mergeCell ref="E40:K40"/>
    <mergeCell ref="E41:L41"/>
    <mergeCell ref="E42:K42"/>
    <mergeCell ref="E43:L43"/>
    <mergeCell ref="E44:K44"/>
    <mergeCell ref="E45:L45"/>
    <mergeCell ref="E39:L39"/>
    <mergeCell ref="E28:K28"/>
    <mergeCell ref="E29:L29"/>
    <mergeCell ref="E30:K30"/>
    <mergeCell ref="E31:L31"/>
    <mergeCell ref="E32:K32"/>
    <mergeCell ref="E33:L33"/>
    <mergeCell ref="E34:K34"/>
    <mergeCell ref="E35:L35"/>
    <mergeCell ref="E36:K36"/>
    <mergeCell ref="E37:L37"/>
    <mergeCell ref="E38:K38"/>
    <mergeCell ref="L25:L26"/>
    <mergeCell ref="B26:K26"/>
    <mergeCell ref="C14:K14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B25:K25"/>
    <mergeCell ref="C12:K12"/>
    <mergeCell ref="L2:L5"/>
    <mergeCell ref="B6:L6"/>
    <mergeCell ref="C9:K9"/>
    <mergeCell ref="C10:K10"/>
    <mergeCell ref="C11:K11"/>
  </mergeCells>
  <conditionalFormatting sqref="C11:C12">
    <cfRule type="notContainsBlanks" dxfId="35" priority="17">
      <formula>LEN(TRIM(C11))&gt;0</formula>
    </cfRule>
  </conditionalFormatting>
  <conditionalFormatting sqref="C18:C23">
    <cfRule type="notContainsBlanks" dxfId="34" priority="18">
      <formula>LEN(TRIM(C18))&gt;0</formula>
    </cfRule>
  </conditionalFormatting>
  <conditionalFormatting sqref="B25:B26">
    <cfRule type="notContainsBlanks" dxfId="33" priority="16">
      <formula>LEN(TRIM(B25))&gt;0</formula>
    </cfRule>
  </conditionalFormatting>
  <conditionalFormatting sqref="D28 D30 D32 D34 D36:K36 D38:K38 D40:K40 D42:K42 D44:K44 D46:K46">
    <cfRule type="notContainsBlanks" dxfId="32" priority="15">
      <formula>LEN(TRIM(D28))&gt;0</formula>
    </cfRule>
  </conditionalFormatting>
  <conditionalFormatting sqref="D29 D31 D33 D35 D37:K37 D39:K39 D41:K41 D43:K43 D45:K45 D47:K48">
    <cfRule type="notContainsBlanks" dxfId="31" priority="14">
      <formula>LEN(TRIM(D29))&gt;0</formula>
    </cfRule>
  </conditionalFormatting>
  <conditionalFormatting sqref="C9:C10">
    <cfRule type="notContainsBlanks" dxfId="30" priority="13">
      <formula>LEN(TRIM(C9))&gt;0</formula>
    </cfRule>
  </conditionalFormatting>
  <conditionalFormatting sqref="C14:C17">
    <cfRule type="notContainsBlanks" dxfId="29" priority="12">
      <formula>LEN(TRIM(C14))&gt;0</formula>
    </cfRule>
  </conditionalFormatting>
  <conditionalFormatting sqref="E28:K28 E30:K30 E32:K32 E34:K34">
    <cfRule type="notContainsBlanks" dxfId="28" priority="11">
      <formula>LEN(TRIM(E28))&gt;0</formula>
    </cfRule>
  </conditionalFormatting>
  <conditionalFormatting sqref="E29:K29 E31:K31 E33:K33 E35:K35">
    <cfRule type="notContainsBlanks" dxfId="27" priority="10">
      <formula>LEN(TRIM(E29))&gt;0</formula>
    </cfRule>
  </conditionalFormatting>
  <conditionalFormatting sqref="L9:L12 L14:L23">
    <cfRule type="expression" dxfId="26" priority="7">
      <formula>L9="x"</formula>
    </cfRule>
    <cfRule type="expression" dxfId="25" priority="8">
      <formula>C9&lt;&gt;""</formula>
    </cfRule>
    <cfRule type="expression" dxfId="24" priority="9">
      <formula>C9=""</formula>
    </cfRule>
  </conditionalFormatting>
  <conditionalFormatting sqref="L25">
    <cfRule type="expression" dxfId="23" priority="4">
      <formula>L25="x"</formula>
    </cfRule>
    <cfRule type="expression" dxfId="22" priority="5">
      <formula>B25&lt;&gt;""</formula>
    </cfRule>
    <cfRule type="expression" dxfId="21" priority="6">
      <formula>B25=""</formula>
    </cfRule>
  </conditionalFormatting>
  <conditionalFormatting sqref="L28 L36 L34 L32 L30 L46 L44 L42 L40 L38">
    <cfRule type="expression" dxfId="20" priority="1">
      <formula>L28="x"</formula>
    </cfRule>
    <cfRule type="expression" dxfId="19" priority="2">
      <formula>E28&lt;&gt;""</formula>
    </cfRule>
    <cfRule type="expression" dxfId="18" priority="3">
      <formula>E28=""</formula>
    </cfRule>
  </conditionalFormatting>
  <pageMargins left="0.70866141732283472" right="0.70866141732283472" top="0.78740157480314965" bottom="0.59055118110236227" header="0.31496062992125984" footer="0.31496062992125984"/>
  <pageSetup paperSize="9" scale="98" orientation="portrait" r:id="rId1"/>
  <headerFooter>
    <oddHeader>&amp;C&amp;"-,Fett"&amp;14Abschnittsplanung Bewegung und Sport</oddHeader>
    <oddFooter>&amp;L&amp;7© Molecz, v 1.0 /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B1:L49"/>
  <sheetViews>
    <sheetView showGridLines="0" showRowColHeaders="0" zoomScaleNormal="100" workbookViewId="0">
      <selection activeCell="C9" sqref="C9:K9"/>
    </sheetView>
  </sheetViews>
  <sheetFormatPr baseColWidth="10" defaultColWidth="11.42578125" defaultRowHeight="15" x14ac:dyDescent="0.25"/>
  <cols>
    <col min="1" max="1" width="1.85546875" style="75" customWidth="1"/>
    <col min="2" max="2" width="2.85546875" style="75" customWidth="1"/>
    <col min="3" max="3" width="6.7109375" style="75" customWidth="1"/>
    <col min="4" max="4" width="7.7109375" style="75" customWidth="1"/>
    <col min="5" max="5" width="4.28515625" style="75" customWidth="1"/>
    <col min="6" max="6" width="3.42578125" style="75" customWidth="1"/>
    <col min="7" max="7" width="15" style="75" customWidth="1"/>
    <col min="8" max="9" width="11.42578125" style="75"/>
    <col min="10" max="10" width="10.28515625" style="75" customWidth="1"/>
    <col min="11" max="11" width="13.85546875" style="75" customWidth="1"/>
    <col min="12" max="12" width="1.42578125" style="75" customWidth="1"/>
    <col min="13" max="16384" width="11.42578125" style="75"/>
  </cols>
  <sheetData>
    <row r="1" spans="2:12" ht="15.6" x14ac:dyDescent="0.35">
      <c r="B1" s="26" t="str">
        <f>Jahresplanung!B1</f>
        <v xml:space="preserve">Lehrer/in: </v>
      </c>
      <c r="D1" s="26"/>
      <c r="E1" s="26"/>
      <c r="H1" s="27" t="str">
        <f>Jahresplanung!Z1&amp;" "&amp;Jahresplanung!AA1</f>
        <v xml:space="preserve">Klasse: </v>
      </c>
      <c r="L1" s="8" t="str">
        <f>Jahresplanung!AW1</f>
        <v>Schuljahr: 2018/19</v>
      </c>
    </row>
    <row r="2" spans="2:12" x14ac:dyDescent="0.25">
      <c r="B2" s="75" t="str">
        <f>Jahresplanung!B3</f>
        <v>Anzahl Schüler/innen:</v>
      </c>
      <c r="F2" s="29" t="str">
        <f>Jahresplanung!H3</f>
        <v/>
      </c>
      <c r="L2" s="166" t="s">
        <v>65</v>
      </c>
    </row>
    <row r="3" spans="2:12" x14ac:dyDescent="0.25">
      <c r="B3" s="75" t="str">
        <f>Jahresplanung!B4</f>
        <v>Wochenstundenzahl:</v>
      </c>
      <c r="F3" s="29" t="str">
        <f>Jahresplanung!H4</f>
        <v/>
      </c>
      <c r="L3" s="166"/>
    </row>
    <row r="4" spans="2:12" x14ac:dyDescent="0.25">
      <c r="B4" s="75" t="s">
        <v>28</v>
      </c>
      <c r="F4" s="33" t="str">
        <f>Jahresplanung!AA30</f>
        <v/>
      </c>
      <c r="L4" s="166"/>
    </row>
    <row r="5" spans="2:12" ht="24" customHeight="1" x14ac:dyDescent="0.25">
      <c r="B5" s="30" t="str">
        <f>"Kompetenz  "&amp;Jahresplanung!B30</f>
        <v>Kompetenz  9:</v>
      </c>
      <c r="E5" s="75" t="s">
        <v>24</v>
      </c>
      <c r="L5" s="166"/>
    </row>
    <row r="6" spans="2:12" ht="15.75" x14ac:dyDescent="0.25">
      <c r="B6" s="167" t="str">
        <f>IF(Jahresplanung!C30="","",Jahresplanung!C30)</f>
        <v/>
      </c>
      <c r="C6" s="167"/>
      <c r="D6" s="167"/>
      <c r="E6" s="167"/>
      <c r="F6" s="167"/>
      <c r="G6" s="167"/>
      <c r="H6" s="167"/>
      <c r="I6" s="167"/>
      <c r="J6" s="167"/>
      <c r="K6" s="167"/>
      <c r="L6" s="167"/>
    </row>
    <row r="7" spans="2:12" ht="15" customHeight="1" x14ac:dyDescent="0.25">
      <c r="B7" s="45"/>
      <c r="C7" s="45"/>
      <c r="D7" s="45"/>
      <c r="E7" s="45"/>
      <c r="F7" s="45"/>
      <c r="G7" s="45"/>
      <c r="H7" s="45"/>
      <c r="I7" s="45"/>
      <c r="J7" s="45"/>
      <c r="K7" s="45"/>
      <c r="L7" s="46" t="str">
        <f>IF(AND(Jahresplanung!W30="",Jahresplanung!X30="",Jahresplanung!Y30="",Jahresplanung!Z30=""),"","Aspekte: "&amp;LEFT(IF(Jahresplanung!W30="x","Fachkompetenz - ","")&amp;IF(Jahresplanung!X30="x","Methodenkompetenz - ","")&amp;IF(Jahresplanung!Y30="x","Sozialkompetenz - ","")&amp;IF(Jahresplanung!Z30="x","Selbstkompetenz - ",""),LEN(IF(Jahresplanung!W30="x","Fachkompetenz - ","")&amp;IF(Jahresplanung!X30="x","Methodenkompetenz - ","")&amp;IF(Jahresplanung!Y30="x","Sozialkompetenz - ","")&amp;IF(Jahresplanung!Z30="x","Selbstkompetenz - ",""))-3))</f>
        <v/>
      </c>
    </row>
    <row r="8" spans="2:12" ht="24" customHeight="1" x14ac:dyDescent="0.25">
      <c r="B8" s="31" t="s">
        <v>22</v>
      </c>
      <c r="E8" s="75" t="s">
        <v>24</v>
      </c>
    </row>
    <row r="9" spans="2:12" x14ac:dyDescent="0.25">
      <c r="B9" s="43" t="s">
        <v>52</v>
      </c>
      <c r="C9" s="165"/>
      <c r="D9" s="165"/>
      <c r="E9" s="165"/>
      <c r="F9" s="165"/>
      <c r="G9" s="165"/>
      <c r="H9" s="165"/>
      <c r="I9" s="165"/>
      <c r="J9" s="165"/>
      <c r="K9" s="165"/>
      <c r="L9" s="92"/>
    </row>
    <row r="10" spans="2:12" x14ac:dyDescent="0.25">
      <c r="B10" s="43" t="s">
        <v>52</v>
      </c>
      <c r="C10" s="165"/>
      <c r="D10" s="165"/>
      <c r="E10" s="165"/>
      <c r="F10" s="165"/>
      <c r="G10" s="165"/>
      <c r="H10" s="165"/>
      <c r="I10" s="165"/>
      <c r="J10" s="165"/>
      <c r="K10" s="165"/>
      <c r="L10" s="92"/>
    </row>
    <row r="11" spans="2:12" x14ac:dyDescent="0.25">
      <c r="B11" s="43" t="s">
        <v>52</v>
      </c>
      <c r="C11" s="165"/>
      <c r="D11" s="165"/>
      <c r="E11" s="165"/>
      <c r="F11" s="165"/>
      <c r="G11" s="165"/>
      <c r="H11" s="165"/>
      <c r="I11" s="165"/>
      <c r="J11" s="165"/>
      <c r="K11" s="165"/>
      <c r="L11" s="92"/>
    </row>
    <row r="12" spans="2:12" x14ac:dyDescent="0.25">
      <c r="B12" s="43" t="s">
        <v>52</v>
      </c>
      <c r="C12" s="165"/>
      <c r="D12" s="165"/>
      <c r="E12" s="165"/>
      <c r="F12" s="165"/>
      <c r="G12" s="165"/>
      <c r="H12" s="165"/>
      <c r="I12" s="165"/>
      <c r="J12" s="165"/>
      <c r="K12" s="165"/>
      <c r="L12" s="92"/>
    </row>
    <row r="13" spans="2:12" ht="24" customHeight="1" x14ac:dyDescent="0.25">
      <c r="B13" s="31" t="s">
        <v>23</v>
      </c>
      <c r="E13" s="75" t="s">
        <v>24</v>
      </c>
    </row>
    <row r="14" spans="2:12" x14ac:dyDescent="0.25">
      <c r="B14" s="43" t="s">
        <v>52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92"/>
    </row>
    <row r="15" spans="2:12" x14ac:dyDescent="0.25">
      <c r="B15" s="43" t="s">
        <v>52</v>
      </c>
      <c r="C15" s="165"/>
      <c r="D15" s="165"/>
      <c r="E15" s="165"/>
      <c r="F15" s="165"/>
      <c r="G15" s="165"/>
      <c r="H15" s="165"/>
      <c r="I15" s="165"/>
      <c r="J15" s="165"/>
      <c r="K15" s="165"/>
      <c r="L15" s="92"/>
    </row>
    <row r="16" spans="2:12" x14ac:dyDescent="0.25">
      <c r="B16" s="43" t="s">
        <v>52</v>
      </c>
      <c r="C16" s="165"/>
      <c r="D16" s="165"/>
      <c r="E16" s="165"/>
      <c r="F16" s="165"/>
      <c r="G16" s="165"/>
      <c r="H16" s="165"/>
      <c r="I16" s="165"/>
      <c r="J16" s="165"/>
      <c r="K16" s="165"/>
      <c r="L16" s="92"/>
    </row>
    <row r="17" spans="2:12" x14ac:dyDescent="0.25">
      <c r="B17" s="43" t="s">
        <v>52</v>
      </c>
      <c r="C17" s="165"/>
      <c r="D17" s="165"/>
      <c r="E17" s="165"/>
      <c r="F17" s="165"/>
      <c r="G17" s="165"/>
      <c r="H17" s="165"/>
      <c r="I17" s="165"/>
      <c r="J17" s="165"/>
      <c r="K17" s="165"/>
      <c r="L17" s="92"/>
    </row>
    <row r="18" spans="2:12" x14ac:dyDescent="0.25">
      <c r="B18" s="43" t="s">
        <v>52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92"/>
    </row>
    <row r="19" spans="2:12" x14ac:dyDescent="0.25">
      <c r="B19" s="43" t="s">
        <v>52</v>
      </c>
      <c r="C19" s="165"/>
      <c r="D19" s="165"/>
      <c r="E19" s="165"/>
      <c r="F19" s="165"/>
      <c r="G19" s="165"/>
      <c r="H19" s="165"/>
      <c r="I19" s="165"/>
      <c r="J19" s="165"/>
      <c r="K19" s="165"/>
      <c r="L19" s="92"/>
    </row>
    <row r="20" spans="2:12" x14ac:dyDescent="0.25">
      <c r="B20" s="43" t="s">
        <v>52</v>
      </c>
      <c r="C20" s="165"/>
      <c r="D20" s="165"/>
      <c r="E20" s="165"/>
      <c r="F20" s="165"/>
      <c r="G20" s="165"/>
      <c r="H20" s="165"/>
      <c r="I20" s="165"/>
      <c r="J20" s="165"/>
      <c r="K20" s="165"/>
      <c r="L20" s="92"/>
    </row>
    <row r="21" spans="2:12" x14ac:dyDescent="0.25">
      <c r="B21" s="43" t="s">
        <v>52</v>
      </c>
      <c r="C21" s="165"/>
      <c r="D21" s="165"/>
      <c r="E21" s="165"/>
      <c r="F21" s="165"/>
      <c r="G21" s="165"/>
      <c r="H21" s="165"/>
      <c r="I21" s="165"/>
      <c r="J21" s="165"/>
      <c r="K21" s="165"/>
      <c r="L21" s="92"/>
    </row>
    <row r="22" spans="2:12" x14ac:dyDescent="0.25">
      <c r="B22" s="43" t="s">
        <v>52</v>
      </c>
      <c r="C22" s="165"/>
      <c r="D22" s="165"/>
      <c r="E22" s="165"/>
      <c r="F22" s="165"/>
      <c r="G22" s="165"/>
      <c r="H22" s="165"/>
      <c r="I22" s="165"/>
      <c r="J22" s="165"/>
      <c r="K22" s="165"/>
      <c r="L22" s="92"/>
    </row>
    <row r="23" spans="2:12" x14ac:dyDescent="0.25">
      <c r="B23" s="43" t="s">
        <v>52</v>
      </c>
      <c r="C23" s="165"/>
      <c r="D23" s="165"/>
      <c r="E23" s="165"/>
      <c r="F23" s="165"/>
      <c r="G23" s="165"/>
      <c r="H23" s="165"/>
      <c r="I23" s="165"/>
      <c r="J23" s="165"/>
      <c r="K23" s="165"/>
      <c r="L23" s="92"/>
    </row>
    <row r="24" spans="2:12" ht="24" customHeight="1" x14ac:dyDescent="0.25">
      <c r="B24" s="31" t="s">
        <v>83</v>
      </c>
    </row>
    <row r="25" spans="2:12" ht="15" customHeight="1" x14ac:dyDescent="0.25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8"/>
    </row>
    <row r="26" spans="2:12" ht="15" customHeight="1" x14ac:dyDescent="0.25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8"/>
    </row>
    <row r="27" spans="2:12" ht="24" customHeight="1" x14ac:dyDescent="0.35">
      <c r="B27" s="28" t="s">
        <v>25</v>
      </c>
    </row>
    <row r="28" spans="2:12" ht="14.45" x14ac:dyDescent="0.35">
      <c r="B28" s="28" t="s">
        <v>26</v>
      </c>
      <c r="D28" s="29" t="s">
        <v>27</v>
      </c>
      <c r="E28" s="170"/>
      <c r="F28" s="170"/>
      <c r="G28" s="170"/>
      <c r="H28" s="170"/>
      <c r="I28" s="170"/>
      <c r="J28" s="170"/>
      <c r="K28" s="170"/>
      <c r="L28" s="92"/>
    </row>
    <row r="29" spans="2:12" ht="14.45" x14ac:dyDescent="0.35">
      <c r="B29" s="28"/>
      <c r="D29" s="87" t="s">
        <v>64</v>
      </c>
      <c r="E29" s="169"/>
      <c r="F29" s="169"/>
      <c r="G29" s="169"/>
      <c r="H29" s="169"/>
      <c r="I29" s="169"/>
      <c r="J29" s="169"/>
      <c r="K29" s="169"/>
      <c r="L29" s="169"/>
    </row>
    <row r="30" spans="2:12" ht="14.45" x14ac:dyDescent="0.35">
      <c r="B30" s="28" t="str">
        <f>IF(F4&gt;=2,"Stunde 2","")</f>
        <v>Stunde 2</v>
      </c>
      <c r="D30" s="29" t="str">
        <f>IF($F$4&gt;=2,"Thema:","")</f>
        <v>Thema:</v>
      </c>
      <c r="E30" s="170"/>
      <c r="F30" s="170"/>
      <c r="G30" s="170"/>
      <c r="H30" s="170"/>
      <c r="I30" s="170"/>
      <c r="J30" s="170"/>
      <c r="K30" s="170"/>
      <c r="L30" s="92"/>
    </row>
    <row r="31" spans="2:12" ht="14.45" x14ac:dyDescent="0.35">
      <c r="B31" s="28"/>
      <c r="D31" s="87" t="str">
        <f>IF($F$4&gt;=2,"Notiz:","")</f>
        <v>Notiz:</v>
      </c>
      <c r="E31" s="169"/>
      <c r="F31" s="169"/>
      <c r="G31" s="169"/>
      <c r="H31" s="169"/>
      <c r="I31" s="169"/>
      <c r="J31" s="169"/>
      <c r="K31" s="169"/>
      <c r="L31" s="169"/>
    </row>
    <row r="32" spans="2:12" x14ac:dyDescent="0.25">
      <c r="B32" s="28" t="str">
        <f>IF($F$4&gt;=3,"Stunde 3","")</f>
        <v>Stunde 3</v>
      </c>
      <c r="D32" s="29" t="str">
        <f>IF($F$4&gt;=3,"Thema:","")</f>
        <v>Thema:</v>
      </c>
      <c r="E32" s="170"/>
      <c r="F32" s="170"/>
      <c r="G32" s="170"/>
      <c r="H32" s="170"/>
      <c r="I32" s="170"/>
      <c r="J32" s="170"/>
      <c r="K32" s="170"/>
      <c r="L32" s="92"/>
    </row>
    <row r="33" spans="2:12" x14ac:dyDescent="0.25">
      <c r="B33" s="28"/>
      <c r="D33" s="87" t="str">
        <f>IF($F$4&gt;=3,"Notiz:","")</f>
        <v>Notiz:</v>
      </c>
      <c r="E33" s="169"/>
      <c r="F33" s="169"/>
      <c r="G33" s="169"/>
      <c r="H33" s="169"/>
      <c r="I33" s="169"/>
      <c r="J33" s="169"/>
      <c r="K33" s="169"/>
      <c r="L33" s="169"/>
    </row>
    <row r="34" spans="2:12" x14ac:dyDescent="0.25">
      <c r="B34" s="28" t="str">
        <f>IF($F$4&gt;=4,"Stunde 4","")</f>
        <v>Stunde 4</v>
      </c>
      <c r="D34" s="29" t="str">
        <f>IF($F$4&gt;=4,"Thema:","")</f>
        <v>Thema:</v>
      </c>
      <c r="E34" s="170"/>
      <c r="F34" s="170"/>
      <c r="G34" s="170"/>
      <c r="H34" s="170"/>
      <c r="I34" s="170"/>
      <c r="J34" s="170"/>
      <c r="K34" s="170"/>
      <c r="L34" s="92"/>
    </row>
    <row r="35" spans="2:12" x14ac:dyDescent="0.25">
      <c r="B35" s="28"/>
      <c r="D35" s="87" t="str">
        <f>IF($F$4&gt;=4,"Notiz:","")</f>
        <v>Notiz:</v>
      </c>
      <c r="E35" s="169"/>
      <c r="F35" s="169"/>
      <c r="G35" s="169"/>
      <c r="H35" s="169"/>
      <c r="I35" s="169"/>
      <c r="J35" s="169"/>
      <c r="K35" s="169"/>
      <c r="L35" s="169"/>
    </row>
    <row r="36" spans="2:12" x14ac:dyDescent="0.25">
      <c r="B36" s="28" t="str">
        <f>IF($F$4&gt;=5,"Stunde 5","")</f>
        <v>Stunde 5</v>
      </c>
      <c r="D36" s="29" t="str">
        <f>IF($F$4&gt;=5,"Thema:","")</f>
        <v>Thema:</v>
      </c>
      <c r="E36" s="170"/>
      <c r="F36" s="170"/>
      <c r="G36" s="170"/>
      <c r="H36" s="170"/>
      <c r="I36" s="170"/>
      <c r="J36" s="170"/>
      <c r="K36" s="170"/>
      <c r="L36" s="92"/>
    </row>
    <row r="37" spans="2:12" x14ac:dyDescent="0.25">
      <c r="B37" s="28"/>
      <c r="D37" s="87" t="str">
        <f>IF($F$4&gt;=5,"Notiz:","")</f>
        <v>Notiz:</v>
      </c>
      <c r="E37" s="169"/>
      <c r="F37" s="169"/>
      <c r="G37" s="169"/>
      <c r="H37" s="169"/>
      <c r="I37" s="169"/>
      <c r="J37" s="169"/>
      <c r="K37" s="169"/>
      <c r="L37" s="169"/>
    </row>
    <row r="38" spans="2:12" x14ac:dyDescent="0.25">
      <c r="B38" s="28" t="str">
        <f>IF($F$4&gt;=6,"Stunde 6","")</f>
        <v>Stunde 6</v>
      </c>
      <c r="D38" s="29" t="str">
        <f>IF($F$4&gt;=6,"Thema:","")</f>
        <v>Thema:</v>
      </c>
      <c r="E38" s="170"/>
      <c r="F38" s="170"/>
      <c r="G38" s="170"/>
      <c r="H38" s="170"/>
      <c r="I38" s="170"/>
      <c r="J38" s="170"/>
      <c r="K38" s="170"/>
      <c r="L38" s="92"/>
    </row>
    <row r="39" spans="2:12" x14ac:dyDescent="0.25">
      <c r="B39" s="28"/>
      <c r="D39" s="87" t="str">
        <f>IF($F$4&gt;=6,"Notiz:","")</f>
        <v>Notiz:</v>
      </c>
      <c r="E39" s="169"/>
      <c r="F39" s="169"/>
      <c r="G39" s="169"/>
      <c r="H39" s="169"/>
      <c r="I39" s="169"/>
      <c r="J39" s="169"/>
      <c r="K39" s="169"/>
      <c r="L39" s="169"/>
    </row>
    <row r="40" spans="2:12" x14ac:dyDescent="0.25">
      <c r="B40" s="28" t="str">
        <f>IF($F$4&gt;=7,"Stunde 7","")</f>
        <v>Stunde 7</v>
      </c>
      <c r="D40" s="29" t="str">
        <f>IF($F$4&gt;=7,"Thema:","")</f>
        <v>Thema:</v>
      </c>
      <c r="E40" s="170"/>
      <c r="F40" s="170"/>
      <c r="G40" s="170"/>
      <c r="H40" s="170"/>
      <c r="I40" s="170"/>
      <c r="J40" s="170"/>
      <c r="K40" s="170"/>
      <c r="L40" s="92"/>
    </row>
    <row r="41" spans="2:12" x14ac:dyDescent="0.25">
      <c r="B41" s="28"/>
      <c r="D41" s="87" t="str">
        <f>IF($F$4&gt;=7,"Notiz:","")</f>
        <v>Notiz:</v>
      </c>
      <c r="E41" s="169"/>
      <c r="F41" s="169"/>
      <c r="G41" s="169"/>
      <c r="H41" s="169"/>
      <c r="I41" s="169"/>
      <c r="J41" s="169"/>
      <c r="K41" s="169"/>
      <c r="L41" s="169"/>
    </row>
    <row r="42" spans="2:12" x14ac:dyDescent="0.25">
      <c r="B42" s="28" t="str">
        <f>IF($F$4&gt;=8,"Stunde 8","")</f>
        <v>Stunde 8</v>
      </c>
      <c r="D42" s="29" t="str">
        <f>IF($F$4&gt;=8,"Thema:","")</f>
        <v>Thema:</v>
      </c>
      <c r="E42" s="170"/>
      <c r="F42" s="170"/>
      <c r="G42" s="170"/>
      <c r="H42" s="170"/>
      <c r="I42" s="170"/>
      <c r="J42" s="170"/>
      <c r="K42" s="170"/>
      <c r="L42" s="92"/>
    </row>
    <row r="43" spans="2:12" x14ac:dyDescent="0.25">
      <c r="D43" s="87" t="str">
        <f>IF($F$4&gt;=8,"Notiz:","")</f>
        <v>Notiz:</v>
      </c>
      <c r="E43" s="169"/>
      <c r="F43" s="169"/>
      <c r="G43" s="169"/>
      <c r="H43" s="169"/>
      <c r="I43" s="169"/>
      <c r="J43" s="169"/>
      <c r="K43" s="169"/>
      <c r="L43" s="169"/>
    </row>
    <row r="44" spans="2:12" x14ac:dyDescent="0.25">
      <c r="B44" s="28" t="str">
        <f>IF($F$4&gt;=9,"Stunde 9","")</f>
        <v>Stunde 9</v>
      </c>
      <c r="D44" s="29" t="str">
        <f>IF($F$4&gt;=9,"Thema:","")</f>
        <v>Thema:</v>
      </c>
      <c r="E44" s="170"/>
      <c r="F44" s="170"/>
      <c r="G44" s="170"/>
      <c r="H44" s="170"/>
      <c r="I44" s="170"/>
      <c r="J44" s="170"/>
      <c r="K44" s="170"/>
      <c r="L44" s="92"/>
    </row>
    <row r="45" spans="2:12" x14ac:dyDescent="0.25">
      <c r="B45" s="28"/>
      <c r="D45" s="87" t="str">
        <f>IF($F$4&gt;=9,"Notiz:","")</f>
        <v>Notiz:</v>
      </c>
      <c r="E45" s="169"/>
      <c r="F45" s="169"/>
      <c r="G45" s="169"/>
      <c r="H45" s="169"/>
      <c r="I45" s="169"/>
      <c r="J45" s="169"/>
      <c r="K45" s="169"/>
      <c r="L45" s="169"/>
    </row>
    <row r="46" spans="2:12" x14ac:dyDescent="0.25">
      <c r="B46" s="28" t="str">
        <f>IF($F$4&gt;=10,"Stunde 10","")</f>
        <v>Stunde 10</v>
      </c>
      <c r="D46" s="29" t="str">
        <f>IF($F$4&gt;=10,"Thema:","")</f>
        <v>Thema:</v>
      </c>
      <c r="E46" s="170"/>
      <c r="F46" s="170"/>
      <c r="G46" s="170"/>
      <c r="H46" s="170"/>
      <c r="I46" s="170"/>
      <c r="J46" s="170"/>
      <c r="K46" s="170"/>
      <c r="L46" s="92"/>
    </row>
    <row r="47" spans="2:12" x14ac:dyDescent="0.25">
      <c r="D47" s="87" t="str">
        <f>IF($F$4&gt;=10,"Notiz:","")</f>
        <v>Notiz:</v>
      </c>
      <c r="E47" s="169"/>
      <c r="F47" s="169"/>
      <c r="G47" s="169"/>
      <c r="H47" s="169"/>
      <c r="I47" s="169"/>
      <c r="J47" s="169"/>
      <c r="K47" s="169"/>
      <c r="L47" s="169"/>
    </row>
    <row r="48" spans="2:12" ht="4.5" customHeight="1" x14ac:dyDescent="0.25">
      <c r="D48" s="7"/>
      <c r="E48" s="76"/>
      <c r="F48" s="76"/>
      <c r="G48" s="76"/>
      <c r="H48" s="76"/>
      <c r="I48" s="76"/>
      <c r="J48" s="76"/>
      <c r="K48" s="44"/>
    </row>
    <row r="49" spans="4:12" s="25" customFormat="1" ht="15" customHeight="1" x14ac:dyDescent="0.25">
      <c r="D49" s="32" t="s">
        <v>20</v>
      </c>
      <c r="E49" s="171"/>
      <c r="F49" s="171"/>
      <c r="G49" s="171"/>
      <c r="H49" s="171"/>
      <c r="I49" s="171"/>
      <c r="J49" s="171"/>
      <c r="K49" s="171"/>
      <c r="L49" s="171"/>
    </row>
  </sheetData>
  <sheetProtection password="C9B3" sheet="1" objects="1" scenarios="1" selectLockedCells="1"/>
  <mergeCells count="40">
    <mergeCell ref="E46:K46"/>
    <mergeCell ref="E47:L47"/>
    <mergeCell ref="E49:L49"/>
    <mergeCell ref="E40:K40"/>
    <mergeCell ref="E41:L41"/>
    <mergeCell ref="E42:K42"/>
    <mergeCell ref="E43:L43"/>
    <mergeCell ref="E44:K44"/>
    <mergeCell ref="E45:L45"/>
    <mergeCell ref="E39:L39"/>
    <mergeCell ref="E28:K28"/>
    <mergeCell ref="E29:L29"/>
    <mergeCell ref="E30:K30"/>
    <mergeCell ref="E31:L31"/>
    <mergeCell ref="E32:K32"/>
    <mergeCell ref="E33:L33"/>
    <mergeCell ref="E34:K34"/>
    <mergeCell ref="E35:L35"/>
    <mergeCell ref="E36:K36"/>
    <mergeCell ref="E37:L37"/>
    <mergeCell ref="E38:K38"/>
    <mergeCell ref="L25:L26"/>
    <mergeCell ref="B26:K26"/>
    <mergeCell ref="C14:K14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B25:K25"/>
    <mergeCell ref="C12:K12"/>
    <mergeCell ref="L2:L5"/>
    <mergeCell ref="B6:L6"/>
    <mergeCell ref="C9:K9"/>
    <mergeCell ref="C10:K10"/>
    <mergeCell ref="C11:K11"/>
  </mergeCells>
  <conditionalFormatting sqref="C11:C12">
    <cfRule type="notContainsBlanks" dxfId="17" priority="17">
      <formula>LEN(TRIM(C11))&gt;0</formula>
    </cfRule>
  </conditionalFormatting>
  <conditionalFormatting sqref="C18:C23">
    <cfRule type="notContainsBlanks" dxfId="16" priority="18">
      <formula>LEN(TRIM(C18))&gt;0</formula>
    </cfRule>
  </conditionalFormatting>
  <conditionalFormatting sqref="B25:B26">
    <cfRule type="notContainsBlanks" dxfId="15" priority="16">
      <formula>LEN(TRIM(B25))&gt;0</formula>
    </cfRule>
  </conditionalFormatting>
  <conditionalFormatting sqref="D28 D30 D32 D34 D36:K36 D38:K38 D40:K40 D42:K42 D44:K44 D46:K46">
    <cfRule type="notContainsBlanks" dxfId="14" priority="15">
      <formula>LEN(TRIM(D28))&gt;0</formula>
    </cfRule>
  </conditionalFormatting>
  <conditionalFormatting sqref="D29 D31 D33 D35 D37:K37 D39:K39 D41:K41 D43:K43 D45:K45 D47:K48">
    <cfRule type="notContainsBlanks" dxfId="13" priority="14">
      <formula>LEN(TRIM(D29))&gt;0</formula>
    </cfRule>
  </conditionalFormatting>
  <conditionalFormatting sqref="C9:C10">
    <cfRule type="notContainsBlanks" dxfId="12" priority="13">
      <formula>LEN(TRIM(C9))&gt;0</formula>
    </cfRule>
  </conditionalFormatting>
  <conditionalFormatting sqref="C14:C17">
    <cfRule type="notContainsBlanks" dxfId="11" priority="12">
      <formula>LEN(TRIM(C14))&gt;0</formula>
    </cfRule>
  </conditionalFormatting>
  <conditionalFormatting sqref="E28:K28 E30:K30 E32:K32 E34:K34">
    <cfRule type="notContainsBlanks" dxfId="10" priority="11">
      <formula>LEN(TRIM(E28))&gt;0</formula>
    </cfRule>
  </conditionalFormatting>
  <conditionalFormatting sqref="E29:K29 E31:K31 E33:K33 E35:K35">
    <cfRule type="notContainsBlanks" dxfId="9" priority="10">
      <formula>LEN(TRIM(E29))&gt;0</formula>
    </cfRule>
  </conditionalFormatting>
  <conditionalFormatting sqref="L9:L12 L14:L23">
    <cfRule type="expression" dxfId="8" priority="7">
      <formula>L9="x"</formula>
    </cfRule>
    <cfRule type="expression" dxfId="7" priority="8">
      <formula>C9&lt;&gt;""</formula>
    </cfRule>
    <cfRule type="expression" dxfId="6" priority="9">
      <formula>C9=""</formula>
    </cfRule>
  </conditionalFormatting>
  <conditionalFormatting sqref="L25">
    <cfRule type="expression" dxfId="5" priority="4">
      <formula>L25="x"</formula>
    </cfRule>
    <cfRule type="expression" dxfId="4" priority="5">
      <formula>B25&lt;&gt;""</formula>
    </cfRule>
    <cfRule type="expression" dxfId="3" priority="6">
      <formula>B25=""</formula>
    </cfRule>
  </conditionalFormatting>
  <conditionalFormatting sqref="L28 L36 L34 L32 L30 L46 L44 L42 L40 L38">
    <cfRule type="expression" dxfId="2" priority="1">
      <formula>L28="x"</formula>
    </cfRule>
    <cfRule type="expression" dxfId="1" priority="2">
      <formula>E28&lt;&gt;""</formula>
    </cfRule>
    <cfRule type="expression" dxfId="0" priority="3">
      <formula>E28=""</formula>
    </cfRule>
  </conditionalFormatting>
  <pageMargins left="0.70866141732283472" right="0.70866141732283472" top="0.78740157480314965" bottom="0.59055118110236227" header="0.31496062992125984" footer="0.31496062992125984"/>
  <pageSetup paperSize="9" scale="98" orientation="portrait" r:id="rId1"/>
  <headerFooter>
    <oddHeader>&amp;C&amp;"-,Fett"&amp;14Abschnittsplanung Bewegung und Sport</oddHeader>
    <oddFooter>&amp;L&amp;7© Molecz, v 1.0 /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autoPageBreaks="0" fitToPage="1"/>
  </sheetPr>
  <dimension ref="A1:BC45"/>
  <sheetViews>
    <sheetView showGridLines="0" showRowColHeaders="0" zoomScaleNormal="100" workbookViewId="0">
      <selection activeCell="C22" sqref="C22:V22"/>
    </sheetView>
  </sheetViews>
  <sheetFormatPr baseColWidth="10" defaultRowHeight="15" x14ac:dyDescent="0.25"/>
  <cols>
    <col min="1" max="1" width="1.7109375" customWidth="1"/>
    <col min="2" max="2" width="4.85546875" customWidth="1"/>
    <col min="3" max="3" width="3.7109375" customWidth="1"/>
    <col min="4" max="4" width="1.140625" customWidth="1"/>
    <col min="5" max="22" width="3.7109375" customWidth="1"/>
    <col min="23" max="26" width="1.85546875" customWidth="1"/>
    <col min="27" max="50" width="3.7109375" customWidth="1"/>
    <col min="51" max="51" width="16.28515625" hidden="1" customWidth="1"/>
    <col min="52" max="52" width="11.42578125" hidden="1" customWidth="1"/>
    <col min="53" max="53" width="17.7109375" customWidth="1"/>
    <col min="54" max="54" width="4.28515625" customWidth="1"/>
  </cols>
  <sheetData>
    <row r="1" spans="1:55" ht="17.25" x14ac:dyDescent="0.3">
      <c r="B1" s="56" t="str">
        <f>Ausfüllhilfe!B31&amp;" "&amp;IF(Ausfüllhilfe!D31="","",Ausfüllhilfe!D31)</f>
        <v xml:space="preserve">Lehrer/in: 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57" t="s">
        <v>13</v>
      </c>
      <c r="AA1" s="56" t="str">
        <f>IF(Ausfüllhilfe!D35="","",Ausfüllhilfe!D35)</f>
        <v/>
      </c>
      <c r="AD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57" t="str">
        <f>Ausfüllhilfe!B32&amp;" "&amp;IF(Ausfüllhilfe!D32="","",Ausfüllhilfe!D32)</f>
        <v>Schuljahr: 2018/19</v>
      </c>
      <c r="AY1" t="s">
        <v>12</v>
      </c>
      <c r="AZ1" s="63" t="str">
        <f>IF(Ausfüllhilfe!D32="","",Ausfüllhilfe!D32)</f>
        <v>2018/19</v>
      </c>
      <c r="BA1" s="52" t="s">
        <v>59</v>
      </c>
      <c r="BB1" s="51">
        <v>53</v>
      </c>
    </row>
    <row r="2" spans="1:55" ht="6" customHeight="1" x14ac:dyDescent="0.25">
      <c r="AY2" t="s">
        <v>13</v>
      </c>
      <c r="AZ2" s="63" t="str">
        <f>IF(Ausfüllhilfe!D35="","",Ausfüllhilfe!D35)</f>
        <v/>
      </c>
    </row>
    <row r="3" spans="1:55" ht="15.75" x14ac:dyDescent="0.25">
      <c r="B3" s="54" t="s">
        <v>17</v>
      </c>
      <c r="C3" s="54"/>
      <c r="D3" s="54"/>
      <c r="E3" s="54"/>
      <c r="F3" s="54"/>
      <c r="G3" s="54"/>
      <c r="H3" s="55" t="str">
        <f>IF(Ausfüllhilfe!D36="","",Ausfüllhilfe!D36)</f>
        <v/>
      </c>
      <c r="AY3" t="s">
        <v>14</v>
      </c>
      <c r="AZ3" s="63" t="str">
        <f>IF(Ausfüllhilfe!D36="","",Ausfüllhilfe!D36)</f>
        <v/>
      </c>
    </row>
    <row r="4" spans="1:55" ht="15.75" x14ac:dyDescent="0.25">
      <c r="B4" s="54" t="s">
        <v>18</v>
      </c>
      <c r="C4" s="54"/>
      <c r="D4" s="54"/>
      <c r="E4" s="54"/>
      <c r="F4" s="54"/>
      <c r="G4" s="54"/>
      <c r="H4" s="55" t="str">
        <f>IF(Ausfüllhilfe!D37="","",Ausfüllhilfe!D37)</f>
        <v/>
      </c>
      <c r="AY4" t="s">
        <v>15</v>
      </c>
      <c r="AZ4" s="63" t="str">
        <f>IF(Ausfüllhilfe!D31="","",Ausfüllhilfe!D31)</f>
        <v/>
      </c>
      <c r="BA4" s="53"/>
      <c r="BB4" s="53"/>
    </row>
    <row r="5" spans="1:55" ht="15.75" customHeight="1" x14ac:dyDescent="0.25">
      <c r="AY5" t="s">
        <v>16</v>
      </c>
      <c r="AZ5" s="63" t="str">
        <f>IF(Ausfüllhilfe!D37="","",Ausfüllhilfe!D37)</f>
        <v/>
      </c>
    </row>
    <row r="6" spans="1:55" x14ac:dyDescent="0.25">
      <c r="A6" s="125"/>
      <c r="B6" s="125"/>
      <c r="C6" s="127" t="s">
        <v>39</v>
      </c>
      <c r="D6" s="125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Y6" s="25" t="s">
        <v>56</v>
      </c>
      <c r="AZ6" s="63">
        <f>IF(Ausfüllhilfe!D34="","",Ausfüllhilfe!D34)</f>
        <v>1</v>
      </c>
    </row>
    <row r="7" spans="1:55" ht="21.75" customHeight="1" x14ac:dyDescent="0.25">
      <c r="A7" s="125"/>
      <c r="B7" s="126"/>
      <c r="C7" s="128"/>
      <c r="D7" s="125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</row>
    <row r="8" spans="1:55" ht="17.100000000000001" customHeight="1" x14ac:dyDescent="0.25">
      <c r="B8" s="137" t="s">
        <v>1</v>
      </c>
      <c r="C8" s="37" t="str">
        <f>IF($AZ$5=4,4,"")</f>
        <v/>
      </c>
      <c r="D8" s="5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5"/>
      <c r="X8" s="136"/>
      <c r="Y8" s="135"/>
      <c r="Z8" s="153"/>
      <c r="AA8" s="101"/>
      <c r="AB8" s="12"/>
      <c r="AC8" s="12"/>
      <c r="AD8" s="12"/>
      <c r="AE8" s="47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3"/>
    </row>
    <row r="9" spans="1:55" ht="17.100000000000001" customHeight="1" x14ac:dyDescent="0.25">
      <c r="B9" s="138"/>
      <c r="C9" s="38">
        <f>IF($AZ$5&gt;=3,3,"")</f>
        <v>3</v>
      </c>
      <c r="D9" s="5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31"/>
      <c r="X9" s="132"/>
      <c r="Y9" s="131"/>
      <c r="Z9" s="154"/>
      <c r="AA9" s="99"/>
      <c r="AB9" s="15"/>
      <c r="AC9" s="15"/>
      <c r="AD9" s="15"/>
      <c r="AE9" s="48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</row>
    <row r="10" spans="1:55" ht="17.100000000000001" customHeight="1" x14ac:dyDescent="0.25">
      <c r="B10" s="138"/>
      <c r="C10" s="38">
        <f>IF($AZ$5&gt;=2,2,"")</f>
        <v>2</v>
      </c>
      <c r="D10" s="5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31"/>
      <c r="X10" s="132"/>
      <c r="Y10" s="131"/>
      <c r="Z10" s="154"/>
      <c r="AA10" s="99"/>
      <c r="AB10" s="15"/>
      <c r="AC10" s="15"/>
      <c r="AD10" s="15"/>
      <c r="AE10" s="48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</row>
    <row r="11" spans="1:55" ht="17.100000000000001" customHeight="1" x14ac:dyDescent="0.25">
      <c r="B11" s="139"/>
      <c r="C11" s="39">
        <v>1</v>
      </c>
      <c r="D11" s="5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33"/>
      <c r="X11" s="134"/>
      <c r="Y11" s="133"/>
      <c r="Z11" s="155"/>
      <c r="AA11" s="100"/>
      <c r="AB11" s="18"/>
      <c r="AC11" s="18"/>
      <c r="AD11" s="18"/>
      <c r="AE11" s="49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9"/>
    </row>
    <row r="12" spans="1:55" ht="17.100000000000001" customHeight="1" x14ac:dyDescent="0.25">
      <c r="B12" s="140" t="s">
        <v>71</v>
      </c>
      <c r="C12" s="40" t="str">
        <f>IF($AZ$5=4,4,"")</f>
        <v/>
      </c>
      <c r="D12" s="5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35"/>
      <c r="X12" s="136"/>
      <c r="Y12" s="135"/>
      <c r="Z12" s="153"/>
      <c r="AA12" s="22"/>
      <c r="AB12" s="21"/>
      <c r="AC12" s="21"/>
      <c r="AD12" s="21"/>
      <c r="AE12" s="22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3"/>
    </row>
    <row r="13" spans="1:55" ht="17.100000000000001" customHeight="1" x14ac:dyDescent="0.25">
      <c r="B13" s="141"/>
      <c r="C13" s="41">
        <f>IF($AZ$5&gt;=3,3,"")</f>
        <v>3</v>
      </c>
      <c r="D13" s="5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31"/>
      <c r="X13" s="132"/>
      <c r="Y13" s="131"/>
      <c r="Z13" s="154"/>
      <c r="AA13" s="99"/>
      <c r="AB13" s="15"/>
      <c r="AC13" s="15"/>
      <c r="AD13" s="15"/>
      <c r="AE13" s="48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BC13" s="97"/>
    </row>
    <row r="14" spans="1:55" ht="17.100000000000001" customHeight="1" x14ac:dyDescent="0.25">
      <c r="B14" s="141"/>
      <c r="C14" s="41">
        <f>IF($AZ$5&gt;=2,2,"")</f>
        <v>2</v>
      </c>
      <c r="D14" s="5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31"/>
      <c r="X14" s="132"/>
      <c r="Y14" s="131"/>
      <c r="Z14" s="154"/>
      <c r="AA14" s="99"/>
      <c r="AB14" s="15"/>
      <c r="AC14" s="15"/>
      <c r="AD14" s="15"/>
      <c r="AE14" s="48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6"/>
      <c r="BC14" s="97"/>
    </row>
    <row r="15" spans="1:55" ht="17.100000000000001" customHeight="1" x14ac:dyDescent="0.25">
      <c r="B15" s="142"/>
      <c r="C15" s="42">
        <v>1</v>
      </c>
      <c r="D15" s="5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33"/>
      <c r="X15" s="134"/>
      <c r="Y15" s="133"/>
      <c r="Z15" s="155"/>
      <c r="AA15" s="100"/>
      <c r="AB15" s="18"/>
      <c r="AC15" s="18"/>
      <c r="AD15" s="18"/>
      <c r="AE15" s="49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9"/>
      <c r="BC15" s="97"/>
    </row>
    <row r="16" spans="1:55" ht="6" customHeight="1" x14ac:dyDescent="0.35">
      <c r="D16" s="4"/>
    </row>
    <row r="17" spans="2:49" x14ac:dyDescent="0.25">
      <c r="C17" s="9" t="str">
        <f>IF(E17&gt;2,"Kalenderwoche","Schulwoche")</f>
        <v>Schulwoche</v>
      </c>
      <c r="E17" s="2">
        <f>Ausfüllhilfe!D34</f>
        <v>1</v>
      </c>
      <c r="F17" s="3">
        <f>IF(E17=Ausfüllhilfe!$D$33,1,E17+1)</f>
        <v>2</v>
      </c>
      <c r="G17" s="3">
        <f>IF(F17=Ausfüllhilfe!$D$33,1,F17+1)</f>
        <v>3</v>
      </c>
      <c r="H17" s="3">
        <f>IF(G17=Ausfüllhilfe!$D$33,1,G17+1)</f>
        <v>4</v>
      </c>
      <c r="I17" s="3">
        <f>IF(H17=Ausfüllhilfe!$D$33,1,H17+1)</f>
        <v>5</v>
      </c>
      <c r="J17" s="3">
        <f>IF(I17=Ausfüllhilfe!$D$33,1,I17+1)</f>
        <v>6</v>
      </c>
      <c r="K17" s="3">
        <f>IF(J17=Ausfüllhilfe!$D$33,1,J17+1)</f>
        <v>7</v>
      </c>
      <c r="L17" s="3">
        <f>IF(K17=Ausfüllhilfe!$D$33,1,K17+1)</f>
        <v>8</v>
      </c>
      <c r="M17" s="3">
        <f>IF(L17=Ausfüllhilfe!$D$33,1,L17+1)</f>
        <v>9</v>
      </c>
      <c r="N17" s="3">
        <f>IF(M17=Ausfüllhilfe!$D$33,1,M17+1)</f>
        <v>10</v>
      </c>
      <c r="O17" s="3">
        <f>IF(N17=Ausfüllhilfe!$D$33,1,N17+1)</f>
        <v>11</v>
      </c>
      <c r="P17" s="3">
        <f>IF(O17=Ausfüllhilfe!$D$33,1,O17+1)</f>
        <v>12</v>
      </c>
      <c r="Q17" s="3">
        <f>IF(P17=Ausfüllhilfe!$D$33,1,P17+1)</f>
        <v>13</v>
      </c>
      <c r="R17" s="3">
        <f>IF(Q17=Ausfüllhilfe!$D$33,1,Q17+1)</f>
        <v>14</v>
      </c>
      <c r="S17" s="3">
        <f>IF(R17=Ausfüllhilfe!$D$33,1,R17+1)</f>
        <v>15</v>
      </c>
      <c r="T17" s="3">
        <f>IF(S17=Ausfüllhilfe!$D$33,1,S17+1)</f>
        <v>16</v>
      </c>
      <c r="U17" s="3">
        <f>IF(T17=Ausfüllhilfe!$D$33,1,T17+1)</f>
        <v>17</v>
      </c>
      <c r="V17" s="3">
        <f>IF(U17=Ausfüllhilfe!$D$33,1,U17+1)</f>
        <v>18</v>
      </c>
      <c r="W17" s="129">
        <f>IF(V17=Ausfüllhilfe!$D$33,1,V17+1)</f>
        <v>19</v>
      </c>
      <c r="X17" s="130"/>
      <c r="Y17" s="129">
        <f>IF(W17=Ausfüllhilfe!$D$33,1,W17+1)</f>
        <v>20</v>
      </c>
      <c r="Z17" s="130"/>
      <c r="AA17" s="3">
        <f>IF(Y17=Ausfüllhilfe!$D$33,1,Y17+1)</f>
        <v>21</v>
      </c>
      <c r="AB17" s="3">
        <f>IF(AA17=Ausfüllhilfe!$D$33,1,AA17+1)</f>
        <v>22</v>
      </c>
      <c r="AC17" s="3">
        <f>IF(AB17=Ausfüllhilfe!$D$33,1,AB17+1)</f>
        <v>23</v>
      </c>
      <c r="AD17" s="3">
        <f>IF(AC17=Ausfüllhilfe!$D$33,1,AC17+1)</f>
        <v>24</v>
      </c>
      <c r="AE17" s="3">
        <f>IF(AD17=Ausfüllhilfe!$D$33,1,AD17+1)</f>
        <v>25</v>
      </c>
      <c r="AF17" s="3">
        <f>IF(AE17=Ausfüllhilfe!$D$33,1,AE17+1)</f>
        <v>26</v>
      </c>
      <c r="AG17" s="3">
        <f>IF(AF17=Ausfüllhilfe!$D$33,1,AF17+1)</f>
        <v>27</v>
      </c>
      <c r="AH17" s="3">
        <f>IF(AG17=Ausfüllhilfe!$D$33,1,AG17+1)</f>
        <v>28</v>
      </c>
      <c r="AI17" s="3">
        <f>IF(AH17=Ausfüllhilfe!$D$33,1,AH17+1)</f>
        <v>29</v>
      </c>
      <c r="AJ17" s="3">
        <f>IF(AI17=Ausfüllhilfe!$D$33,1,AI17+1)</f>
        <v>30</v>
      </c>
      <c r="AK17" s="3">
        <f>IF(AJ17=Ausfüllhilfe!$D$33,1,AJ17+1)</f>
        <v>31</v>
      </c>
      <c r="AL17" s="3">
        <f>IF(AK17=Ausfüllhilfe!$D$33,1,AK17+1)</f>
        <v>32</v>
      </c>
      <c r="AM17" s="3">
        <f>IF(AL17=Ausfüllhilfe!$D$33,1,AL17+1)</f>
        <v>33</v>
      </c>
      <c r="AN17" s="3">
        <f>IF(AM17=Ausfüllhilfe!$D$33,1,AM17+1)</f>
        <v>34</v>
      </c>
      <c r="AO17" s="3">
        <f>IF(AN17=Ausfüllhilfe!$D$33,1,AN17+1)</f>
        <v>35</v>
      </c>
      <c r="AP17" s="3">
        <f>IF(AO17=Ausfüllhilfe!$D$33,1,AO17+1)</f>
        <v>36</v>
      </c>
      <c r="AQ17" s="3">
        <f>IF(AP17=Ausfüllhilfe!$D$33,1,AP17+1)</f>
        <v>37</v>
      </c>
      <c r="AR17" s="3">
        <f>IF(AQ17=Ausfüllhilfe!$D$33,1,AQ17+1)</f>
        <v>38</v>
      </c>
      <c r="AS17" s="3">
        <f>IF(AR17=Ausfüllhilfe!$D$33,1,AR17+1)</f>
        <v>39</v>
      </c>
      <c r="AT17" s="3">
        <f>IF(AS17=Ausfüllhilfe!$D$33,1,AS17+1)</f>
        <v>40</v>
      </c>
      <c r="AU17" s="3">
        <f>IF(AT17=Ausfüllhilfe!$D$33,1,AT17+1)</f>
        <v>41</v>
      </c>
      <c r="AV17" s="3">
        <f>IF(AU17=Ausfüllhilfe!$D$33,1,AU17+1)</f>
        <v>42</v>
      </c>
      <c r="AW17" s="3">
        <f>IF(AV17=Ausfüllhilfe!$D$33,1,AV17+1)</f>
        <v>43</v>
      </c>
    </row>
    <row r="18" spans="2:49" x14ac:dyDescent="0.25">
      <c r="C18" s="9" t="s">
        <v>19</v>
      </c>
      <c r="E18" s="10" t="str">
        <f>IF(Ausfüllhilfe!$D$37="","",IF((8-$AZ$5-COUNTIF(E8:E15,""))*-1&lt;0,"?",IF((8-$AZ$5-COUNTIF(E8:E15,""))*-1=0,"",(8-$AZ$5-COUNTIF(E8:E15,""))*-1)))</f>
        <v/>
      </c>
      <c r="F18" s="10" t="str">
        <f>IF(Ausfüllhilfe!$D$37="","",IF((8-$AZ$5-COUNTIF(F8:F15,""))*-1&lt;0,"?",IF((8-$AZ$5-COUNTIF(F8:F15,""))*-1=0,"",(8-$AZ$5-COUNTIF(F8:F15,""))*-1)))</f>
        <v/>
      </c>
      <c r="G18" s="10" t="str">
        <f>IF(Ausfüllhilfe!$D$37="","",IF((8-$AZ$5-COUNTIF(G8:G15,""))*-1&lt;0,"?",IF((8-$AZ$5-COUNTIF(G8:G15,""))*-1=0,"",(8-$AZ$5-COUNTIF(G8:G15,""))*-1)))</f>
        <v/>
      </c>
      <c r="H18" s="10" t="str">
        <f>IF(Ausfüllhilfe!$D$37="","",IF((8-$AZ$5-COUNTIF(H8:H15,""))*-1&lt;0,"?",IF((8-$AZ$5-COUNTIF(H8:H15,""))*-1=0,"",(8-$AZ$5-COUNTIF(H8:H15,""))*-1)))</f>
        <v/>
      </c>
      <c r="I18" s="10" t="str">
        <f>IF(Ausfüllhilfe!$D$37="","",IF((8-$AZ$5-COUNTIF(I8:I15,""))*-1&lt;0,"?",IF((8-$AZ$5-COUNTIF(I8:I15,""))*-1=0,"",(8-$AZ$5-COUNTIF(I8:I15,""))*-1)))</f>
        <v/>
      </c>
      <c r="J18" s="10" t="str">
        <f>IF(Ausfüllhilfe!$D$37="","",IF((8-$AZ$5-COUNTIF(J8:J15,""))*-1&lt;0,"?",IF((8-$AZ$5-COUNTIF(J8:J15,""))*-1=0,"",(8-$AZ$5-COUNTIF(J8:J15,""))*-1)))</f>
        <v/>
      </c>
      <c r="K18" s="10" t="str">
        <f>IF(Ausfüllhilfe!$D$37="","",IF((8-$AZ$5-COUNTIF(K8:K15,""))*-1&lt;0,"?",IF((8-$AZ$5-COUNTIF(K8:K15,""))*-1=0,"",(8-$AZ$5-COUNTIF(K8:K15,""))*-1)))</f>
        <v/>
      </c>
      <c r="L18" s="10" t="str">
        <f>IF(Ausfüllhilfe!$D$37="","",IF((8-$AZ$5-COUNTIF(L8:L15,""))*-1&lt;0,"?",IF((8-$AZ$5-COUNTIF(L8:L15,""))*-1=0,"",(8-$AZ$5-COUNTIF(L8:L15,""))*-1)))</f>
        <v/>
      </c>
      <c r="M18" s="10" t="str">
        <f>IF(Ausfüllhilfe!$D$37="","",IF((8-$AZ$5-COUNTIF(M8:M15,""))*-1&lt;0,"?",IF((8-$AZ$5-COUNTIF(M8:M15,""))*-1=0,"",(8-$AZ$5-COUNTIF(M8:M15,""))*-1)))</f>
        <v/>
      </c>
      <c r="N18" s="10" t="str">
        <f>IF(Ausfüllhilfe!$D$37="","",IF((8-$AZ$5-COUNTIF(N8:N15,""))*-1&lt;0,"?",IF((8-$AZ$5-COUNTIF(N8:N15,""))*-1=0,"",(8-$AZ$5-COUNTIF(N8:N15,""))*-1)))</f>
        <v/>
      </c>
      <c r="O18" s="10" t="str">
        <f>IF(Ausfüllhilfe!$D$37="","",IF((8-$AZ$5-COUNTIF(O8:O15,""))*-1&lt;0,"?",IF((8-$AZ$5-COUNTIF(O8:O15,""))*-1=0,"",(8-$AZ$5-COUNTIF(O8:O15,""))*-1)))</f>
        <v/>
      </c>
      <c r="P18" s="10" t="str">
        <f>IF(Ausfüllhilfe!$D$37="","",IF((8-$AZ$5-COUNTIF(P8:P15,""))*-1&lt;0,"?",IF((8-$AZ$5-COUNTIF(P8:P15,""))*-1=0,"",(8-$AZ$5-COUNTIF(P8:P15,""))*-1)))</f>
        <v/>
      </c>
      <c r="Q18" s="10" t="str">
        <f>IF(Ausfüllhilfe!$D$37="","",IF((8-$AZ$5-COUNTIF(Q8:Q15,""))*-1&lt;0,"?",IF((8-$AZ$5-COUNTIF(Q8:Q15,""))*-1=0,"",(8-$AZ$5-COUNTIF(Q8:Q15,""))*-1)))</f>
        <v/>
      </c>
      <c r="R18" s="10" t="str">
        <f>IF(Ausfüllhilfe!$D$37="","",IF((8-$AZ$5-COUNTIF(R8:R15,""))*-1&lt;0,"?",IF((8-$AZ$5-COUNTIF(R8:R15,""))*-1=0,"",(8-$AZ$5-COUNTIF(R8:R15,""))*-1)))</f>
        <v/>
      </c>
      <c r="S18" s="10" t="str">
        <f>IF(Ausfüllhilfe!$D$37="","",IF((8-$AZ$5-COUNTIF(S8:S15,""))*-1&lt;0,"?",IF((8-$AZ$5-COUNTIF(S8:S15,""))*-1=0,"",(8-$AZ$5-COUNTIF(S8:S15,""))*-1)))</f>
        <v/>
      </c>
      <c r="T18" s="10" t="str">
        <f>IF(Ausfüllhilfe!$D$37="","",IF((8-$AZ$5-COUNTIF(T8:T15,""))*-1&lt;0,"?",IF((8-$AZ$5-COUNTIF(T8:T15,""))*-1=0,"",(8-$AZ$5-COUNTIF(T8:T15,""))*-1)))</f>
        <v/>
      </c>
      <c r="U18" s="10" t="str">
        <f>IF(Ausfüllhilfe!$D$37="","",IF((8-$AZ$5-COUNTIF(U8:U15,""))*-1&lt;0,"?",IF((8-$AZ$5-COUNTIF(U8:U15,""))*-1=0,"",(8-$AZ$5-COUNTIF(U8:U15,""))*-1)))</f>
        <v/>
      </c>
      <c r="V18" s="10" t="str">
        <f>IF(Ausfüllhilfe!$D$37="","",IF((8-$AZ$5-COUNTIF(V8:V15,""))*-1&lt;0,"?",IF((8-$AZ$5-COUNTIF(V8:V15,""))*-1=0,"",(8-$AZ$5-COUNTIF(V8:V15,""))*-1)))</f>
        <v/>
      </c>
      <c r="W18" s="124" t="str">
        <f>IF(Ausfüllhilfe!$D$37="","",IF((8-$AZ$5-COUNTIF(W8:W15,""))*-1&lt;0,"?",IF((8-$AZ$5-COUNTIF(W8:W15,""))*-1=0,"",(8-$AZ$5-COUNTIF(W8:W15,""))*-1)))</f>
        <v/>
      </c>
      <c r="X18" s="124"/>
      <c r="Y18" s="124" t="str">
        <f>IF(Ausfüllhilfe!$D$37="","",IF((8-$AZ$5-COUNTIF(Y8:Y15,""))*-1&lt;0,"?",IF((8-$AZ$5-COUNTIF(Y8:Y15,""))*-1=0,"",(8-$AZ$5-COUNTIF(Y8:Y15,""))*-1)))</f>
        <v/>
      </c>
      <c r="Z18" s="124"/>
      <c r="AA18" s="10" t="str">
        <f>IF(Ausfüllhilfe!$D$37="","",IF((8-$AZ$5-COUNTIF(AA8:AA15,""))*-1&lt;0,"?",IF((8-$AZ$5-COUNTIF(AA8:AA15,""))*-1=0,"",(8-$AZ$5-COUNTIF(AA8:AA15,""))*-1)))</f>
        <v/>
      </c>
      <c r="AB18" s="10" t="str">
        <f>IF(Ausfüllhilfe!$D$37="","",IF((8-$AZ$5-COUNTIF(AB8:AB15,""))*-1&lt;0,"?",IF((8-$AZ$5-COUNTIF(AB8:AB15,""))*-1=0,"",(8-$AZ$5-COUNTIF(AB8:AB15,""))*-1)))</f>
        <v/>
      </c>
      <c r="AC18" s="10" t="str">
        <f>IF(Ausfüllhilfe!$D$37="","",IF((8-$AZ$5-COUNTIF(AC8:AC15,""))*-1&lt;0,"?",IF((8-$AZ$5-COUNTIF(AC8:AC15,""))*-1=0,"",(8-$AZ$5-COUNTIF(AC8:AC15,""))*-1)))</f>
        <v/>
      </c>
      <c r="AD18" s="10" t="str">
        <f>IF(Ausfüllhilfe!$D$37="","",IF((8-$AZ$5-COUNTIF(AD8:AD15,""))*-1&lt;0,"?",IF((8-$AZ$5-COUNTIF(AD8:AD15,""))*-1=0,"",(8-$AZ$5-COUNTIF(AD8:AD15,""))*-1)))</f>
        <v/>
      </c>
      <c r="AE18" s="10" t="str">
        <f>IF(Ausfüllhilfe!$D$37="","",IF((8-$AZ$5-COUNTIF(AE8:AE15,""))*-1&lt;0,"?",IF((8-$AZ$5-COUNTIF(AE8:AE15,""))*-1=0,"",(8-$AZ$5-COUNTIF(AE8:AE15,""))*-1)))</f>
        <v/>
      </c>
      <c r="AF18" s="10" t="str">
        <f>IF(Ausfüllhilfe!$D$37="","",IF((8-$AZ$5-COUNTIF(AF8:AF15,""))*-1&lt;0,"?",IF((8-$AZ$5-COUNTIF(AF8:AF15,""))*-1=0,"",(8-$AZ$5-COUNTIF(AF8:AF15,""))*-1)))</f>
        <v/>
      </c>
      <c r="AG18" s="10" t="str">
        <f>IF(Ausfüllhilfe!$D$37="","",IF((8-$AZ$5-COUNTIF(AG8:AG15,""))*-1&lt;0,"?",IF((8-$AZ$5-COUNTIF(AG8:AG15,""))*-1=0,"",(8-$AZ$5-COUNTIF(AG8:AG15,""))*-1)))</f>
        <v/>
      </c>
      <c r="AH18" s="10" t="str">
        <f>IF(Ausfüllhilfe!$D$37="","",IF((8-$AZ$5-COUNTIF(AH8:AH15,""))*-1&lt;0,"?",IF((8-$AZ$5-COUNTIF(AH8:AH15,""))*-1=0,"",(8-$AZ$5-COUNTIF(AH8:AH15,""))*-1)))</f>
        <v/>
      </c>
      <c r="AI18" s="10" t="str">
        <f>IF(Ausfüllhilfe!$D$37="","",IF((8-$AZ$5-COUNTIF(AI8:AI15,""))*-1&lt;0,"?",IF((8-$AZ$5-COUNTIF(AI8:AI15,""))*-1=0,"",(8-$AZ$5-COUNTIF(AI8:AI15,""))*-1)))</f>
        <v/>
      </c>
      <c r="AJ18" s="10" t="str">
        <f>IF(Ausfüllhilfe!$D$37="","",IF((8-$AZ$5-COUNTIF(AJ8:AJ15,""))*-1&lt;0,"?",IF((8-$AZ$5-COUNTIF(AJ8:AJ15,""))*-1=0,"",(8-$AZ$5-COUNTIF(AJ8:AJ15,""))*-1)))</f>
        <v/>
      </c>
      <c r="AK18" s="10" t="str">
        <f>IF(Ausfüllhilfe!$D$37="","",IF((8-$AZ$5-COUNTIF(AK8:AK15,""))*-1&lt;0,"?",IF((8-$AZ$5-COUNTIF(AK8:AK15,""))*-1=0,"",(8-$AZ$5-COUNTIF(AK8:AK15,""))*-1)))</f>
        <v/>
      </c>
      <c r="AL18" s="10" t="str">
        <f>IF(Ausfüllhilfe!$D$37="","",IF((8-$AZ$5-COUNTIF(AL8:AL15,""))*-1&lt;0,"?",IF((8-$AZ$5-COUNTIF(AL8:AL15,""))*-1=0,"",(8-$AZ$5-COUNTIF(AL8:AL15,""))*-1)))</f>
        <v/>
      </c>
      <c r="AM18" s="10" t="str">
        <f>IF(Ausfüllhilfe!$D$37="","",IF((8-$AZ$5-COUNTIF(AM8:AM15,""))*-1&lt;0,"?",IF((8-$AZ$5-COUNTIF(AM8:AM15,""))*-1=0,"",(8-$AZ$5-COUNTIF(AM8:AM15,""))*-1)))</f>
        <v/>
      </c>
      <c r="AN18" s="10" t="str">
        <f>IF(Ausfüllhilfe!$D$37="","",IF((8-$AZ$5-COUNTIF(AN8:AN15,""))*-1&lt;0,"?",IF((8-$AZ$5-COUNTIF(AN8:AN15,""))*-1=0,"",(8-$AZ$5-COUNTIF(AN8:AN15,""))*-1)))</f>
        <v/>
      </c>
      <c r="AO18" s="10" t="str">
        <f>IF(Ausfüllhilfe!$D$37="","",IF((8-$AZ$5-COUNTIF(AO8:AO15,""))*-1&lt;0,"?",IF((8-$AZ$5-COUNTIF(AO8:AO15,""))*-1=0,"",(8-$AZ$5-COUNTIF(AO8:AO15,""))*-1)))</f>
        <v/>
      </c>
      <c r="AP18" s="10" t="str">
        <f>IF(Ausfüllhilfe!$D$37="","",IF((8-$AZ$5-COUNTIF(AP8:AP15,""))*-1&lt;0,"?",IF((8-$AZ$5-COUNTIF(AP8:AP15,""))*-1=0,"",(8-$AZ$5-COUNTIF(AP8:AP15,""))*-1)))</f>
        <v/>
      </c>
      <c r="AQ18" s="10" t="str">
        <f>IF(Ausfüllhilfe!$D$37="","",IF((8-$AZ$5-COUNTIF(AQ8:AQ15,""))*-1&lt;0,"?",IF((8-$AZ$5-COUNTIF(AQ8:AQ15,""))*-1=0,"",(8-$AZ$5-COUNTIF(AQ8:AQ15,""))*-1)))</f>
        <v/>
      </c>
      <c r="AR18" s="10" t="str">
        <f>IF(Ausfüllhilfe!$D$37="","",IF((8-$AZ$5-COUNTIF(AR8:AR15,""))*-1&lt;0,"?",IF((8-$AZ$5-COUNTIF(AR8:AR15,""))*-1=0,"",(8-$AZ$5-COUNTIF(AR8:AR15,""))*-1)))</f>
        <v/>
      </c>
      <c r="AS18" s="10" t="str">
        <f>IF(Ausfüllhilfe!$D$37="","",IF((8-$AZ$5-COUNTIF(AS8:AS15,""))*-1&lt;0,"?",IF((8-$AZ$5-COUNTIF(AS8:AS15,""))*-1=0,"",(8-$AZ$5-COUNTIF(AS8:AS15,""))*-1)))</f>
        <v/>
      </c>
      <c r="AT18" s="10" t="str">
        <f>IF(Ausfüllhilfe!$D$37="","",IF((8-$AZ$5-COUNTIF(AT8:AT15,""))*-1&lt;0,"?",IF((8-$AZ$5-COUNTIF(AT8:AT15,""))*-1=0,"",(8-$AZ$5-COUNTIF(AT8:AT15,""))*-1)))</f>
        <v/>
      </c>
      <c r="AU18" s="10" t="str">
        <f>IF(Ausfüllhilfe!$D$37="","",IF((8-$AZ$5-COUNTIF(AU8:AU15,""))*-1&lt;0,"?",IF((8-$AZ$5-COUNTIF(AU8:AU15,""))*-1=0,"",(8-$AZ$5-COUNTIF(AU8:AU15,""))*-1)))</f>
        <v/>
      </c>
      <c r="AV18" s="10" t="str">
        <f>IF(Ausfüllhilfe!$D$37="","",IF((8-$AZ$5-COUNTIF(AV8:AV15,""))*-1&lt;0,"?",IF((8-$AZ$5-COUNTIF(AV8:AV15,""))*-1=0,"",(8-$AZ$5-COUNTIF(AV8:AV15,""))*-1)))</f>
        <v/>
      </c>
      <c r="AW18" s="10" t="str">
        <f>IF(Ausfüllhilfe!$D$37="","",IF((8-$AZ$5-COUNTIF(AW8:AW15,""))*-1&lt;0,"?",IF((8-$AZ$5-COUNTIF(AW8:AW15,""))*-1=0,"",(8-$AZ$5-COUNTIF(AW8:AW15,""))*-1)))</f>
        <v/>
      </c>
    </row>
    <row r="19" spans="2:49" ht="4.5" customHeight="1" x14ac:dyDescent="0.35"/>
    <row r="20" spans="2:49" s="1" customFormat="1" ht="12" customHeight="1" x14ac:dyDescent="0.35"/>
    <row r="21" spans="2:49" s="60" customFormat="1" ht="15.75" x14ac:dyDescent="0.25">
      <c r="B21" s="65" t="s">
        <v>80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9"/>
      <c r="X21" s="59"/>
      <c r="Y21" s="59"/>
      <c r="Z21" s="66" t="s">
        <v>33</v>
      </c>
      <c r="AA21" s="67" t="s">
        <v>34</v>
      </c>
      <c r="AB21" s="147" t="s">
        <v>21</v>
      </c>
      <c r="AC21" s="147"/>
      <c r="AD21" s="148"/>
      <c r="AE21" s="149" t="s">
        <v>84</v>
      </c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50"/>
    </row>
    <row r="22" spans="2:49" s="34" customFormat="1" ht="17.100000000000001" customHeight="1" x14ac:dyDescent="0.25">
      <c r="B22" s="35" t="s">
        <v>2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4"/>
      <c r="W22" s="71"/>
      <c r="X22" s="71"/>
      <c r="Y22" s="71"/>
      <c r="Z22" s="71"/>
      <c r="AA22" s="72" t="str">
        <f>IF(COUNTIF($E$8:$AW$11,1)=0,"",COUNTIF($E$8:$AW$11,1)+COUNTIF($E$8:$AW$11,"1p"))</f>
        <v/>
      </c>
      <c r="AB22" s="145"/>
      <c r="AC22" s="146"/>
      <c r="AD22" s="146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2"/>
    </row>
    <row r="23" spans="2:49" s="34" customFormat="1" ht="17.100000000000001" customHeight="1" x14ac:dyDescent="0.25">
      <c r="B23" s="35" t="s">
        <v>3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4"/>
      <c r="W23" s="71"/>
      <c r="X23" s="71"/>
      <c r="Y23" s="71"/>
      <c r="Z23" s="71"/>
      <c r="AA23" s="72" t="str">
        <f>IF(COUNTIF($E$8:$AW$11,2)=0,"",COUNTIF($E$8:$AW$11,2)+COUNTIF($E$8:$AW$11,"2p"))</f>
        <v/>
      </c>
      <c r="AB23" s="145"/>
      <c r="AC23" s="146"/>
      <c r="AD23" s="146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4"/>
    </row>
    <row r="24" spans="2:49" s="34" customFormat="1" ht="17.100000000000001" customHeight="1" x14ac:dyDescent="0.25">
      <c r="B24" s="35" t="s">
        <v>4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4"/>
      <c r="W24" s="71"/>
      <c r="X24" s="71"/>
      <c r="Y24" s="71"/>
      <c r="Z24" s="71"/>
      <c r="AA24" s="72" t="str">
        <f>IF(COUNTIF($E$8:$AW$11,3)=0,"",COUNTIF($E$8:$AW$11,3)+COUNTIF($E$8:$AW$11,"3p"))</f>
        <v/>
      </c>
      <c r="AB24" s="145"/>
      <c r="AC24" s="146"/>
      <c r="AD24" s="146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4"/>
    </row>
    <row r="25" spans="2:49" s="34" customFormat="1" ht="17.100000000000001" customHeight="1" x14ac:dyDescent="0.35">
      <c r="B25" s="35" t="s">
        <v>5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4"/>
      <c r="W25" s="71"/>
      <c r="X25" s="71"/>
      <c r="Y25" s="71"/>
      <c r="Z25" s="71"/>
      <c r="AA25" s="72" t="str">
        <f>IF(COUNTIF($E$8:$AW$11,4)=0,"",COUNTIF($E$8:$AW$11,4)+COUNTIF($E$8:$AW$11,"4p"))</f>
        <v/>
      </c>
      <c r="AB25" s="145"/>
      <c r="AC25" s="146"/>
      <c r="AD25" s="146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4"/>
    </row>
    <row r="26" spans="2:49" s="34" customFormat="1" ht="17.100000000000001" customHeight="1" x14ac:dyDescent="0.35">
      <c r="B26" s="35" t="s">
        <v>6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4"/>
      <c r="W26" s="71"/>
      <c r="X26" s="71"/>
      <c r="Y26" s="71"/>
      <c r="Z26" s="71"/>
      <c r="AA26" s="72" t="str">
        <f>IF(COUNTIF($E$8:$AW$11,5)=0,"",COUNTIF($E$8:$AW$11,5)+COUNTIF($E$8:$AW$11,"5p"))</f>
        <v/>
      </c>
      <c r="AB26" s="145"/>
      <c r="AC26" s="146"/>
      <c r="AD26" s="146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4"/>
    </row>
    <row r="27" spans="2:49" s="34" customFormat="1" ht="17.100000000000001" customHeight="1" x14ac:dyDescent="0.35">
      <c r="B27" s="35" t="s">
        <v>7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  <c r="W27" s="71"/>
      <c r="X27" s="71"/>
      <c r="Y27" s="71"/>
      <c r="Z27" s="71"/>
      <c r="AA27" s="72" t="str">
        <f>IF(COUNTIF($E$8:$AW$11,6)=0,"",COUNTIF($E$8:$AW$11,6)+COUNTIF($E$8:$AW$11,"6p"))</f>
        <v/>
      </c>
      <c r="AB27" s="145"/>
      <c r="AC27" s="146"/>
      <c r="AD27" s="146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4"/>
    </row>
    <row r="28" spans="2:49" s="34" customFormat="1" ht="17.100000000000001" customHeight="1" x14ac:dyDescent="0.35">
      <c r="B28" s="35" t="s">
        <v>8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4"/>
      <c r="W28" s="71"/>
      <c r="X28" s="71"/>
      <c r="Y28" s="71"/>
      <c r="Z28" s="71"/>
      <c r="AA28" s="72" t="str">
        <f>IF(COUNTIF($E$8:$AW$11,7)=0,"",COUNTIF($E$8:$AW$11,7)+COUNTIF($E$8:$AW$11,"7p"))</f>
        <v/>
      </c>
      <c r="AB28" s="145"/>
      <c r="AC28" s="146"/>
      <c r="AD28" s="146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4"/>
    </row>
    <row r="29" spans="2:49" s="34" customFormat="1" ht="17.100000000000001" customHeight="1" x14ac:dyDescent="0.35">
      <c r="B29" s="35" t="s">
        <v>9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4"/>
      <c r="W29" s="71"/>
      <c r="X29" s="71"/>
      <c r="Y29" s="71"/>
      <c r="Z29" s="71"/>
      <c r="AA29" s="72" t="str">
        <f>IF(COUNTIF($E$8:$AW$11,8)=0,"",COUNTIF($E$8:$AW$11,8)+COUNTIF($E$8:$AW$11,"8p"))</f>
        <v/>
      </c>
      <c r="AB29" s="145"/>
      <c r="AC29" s="146"/>
      <c r="AD29" s="146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4"/>
    </row>
    <row r="30" spans="2:49" s="34" customFormat="1" ht="17.100000000000001" customHeight="1" x14ac:dyDescent="0.35">
      <c r="B30" s="35" t="s">
        <v>10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4"/>
      <c r="W30" s="71"/>
      <c r="X30" s="71"/>
      <c r="Y30" s="71"/>
      <c r="Z30" s="71"/>
      <c r="AA30" s="72" t="str">
        <f>IF(COUNTIF($E$8:$AW$11,9)=0,"",COUNTIF($E$8:$AW$11,9)+COUNTIF($E$8:$AW$11,"9p"))</f>
        <v/>
      </c>
      <c r="AB30" s="145"/>
      <c r="AC30" s="146"/>
      <c r="AD30" s="146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4"/>
    </row>
    <row r="31" spans="2:49" s="34" customFormat="1" ht="17.100000000000001" customHeight="1" x14ac:dyDescent="0.25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161" t="s">
        <v>30</v>
      </c>
      <c r="X31" s="161" t="s">
        <v>31</v>
      </c>
      <c r="Y31" s="161" t="s">
        <v>29</v>
      </c>
      <c r="Z31" s="161" t="s">
        <v>32</v>
      </c>
      <c r="AA31" s="36"/>
      <c r="AB31" s="157"/>
      <c r="AC31" s="158"/>
      <c r="AD31" s="158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60"/>
    </row>
    <row r="32" spans="2:49" s="34" customFormat="1" ht="17.100000000000001" customHeight="1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162"/>
      <c r="X32" s="162"/>
      <c r="Y32" s="162"/>
      <c r="Z32" s="162"/>
      <c r="AA32" s="36"/>
      <c r="AB32" s="157"/>
      <c r="AC32" s="158"/>
      <c r="AD32" s="158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60"/>
    </row>
    <row r="33" spans="2:50" s="34" customFormat="1" ht="17.100000000000001" customHeight="1" x14ac:dyDescent="0.25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162"/>
      <c r="X33" s="162"/>
      <c r="Y33" s="162"/>
      <c r="Z33" s="162"/>
      <c r="AA33" s="36"/>
      <c r="AB33" s="157"/>
      <c r="AC33" s="158"/>
      <c r="AD33" s="158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60"/>
    </row>
    <row r="34" spans="2:50" s="61" customFormat="1" ht="9" customHeight="1" x14ac:dyDescent="0.25">
      <c r="W34" s="62"/>
      <c r="X34" s="62"/>
      <c r="Y34" s="62"/>
      <c r="Z34" s="62"/>
    </row>
    <row r="35" spans="2:50" s="25" customFormat="1" ht="33" customHeight="1" x14ac:dyDescent="0.25">
      <c r="B35" s="86" t="s">
        <v>20</v>
      </c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</row>
    <row r="36" spans="2:50" s="25" customFormat="1" ht="12" customHeight="1" x14ac:dyDescent="0.25">
      <c r="B36" s="85" t="s">
        <v>77</v>
      </c>
      <c r="C36" s="91"/>
      <c r="D36" s="91"/>
      <c r="E36" s="104" t="s">
        <v>95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104" t="s">
        <v>94</v>
      </c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</row>
    <row r="37" spans="2:50" s="77" customFormat="1" x14ac:dyDescent="0.25">
      <c r="E37" s="78" t="s">
        <v>11</v>
      </c>
      <c r="F37" s="105" t="s">
        <v>0</v>
      </c>
      <c r="G37" s="106" t="s">
        <v>41</v>
      </c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U37" s="84" t="s">
        <v>57</v>
      </c>
      <c r="V37" s="109" t="s">
        <v>0</v>
      </c>
      <c r="W37" s="110" t="s">
        <v>58</v>
      </c>
      <c r="X37" s="110"/>
      <c r="Y37" s="110"/>
      <c r="Z37" s="111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79">
        <v>0</v>
      </c>
      <c r="AM37" s="112" t="s">
        <v>0</v>
      </c>
      <c r="AN37" s="113" t="s">
        <v>96</v>
      </c>
      <c r="AO37" s="110"/>
      <c r="AP37" s="103"/>
      <c r="AQ37" s="103"/>
      <c r="AR37" s="103"/>
      <c r="AS37" s="103"/>
      <c r="AT37" s="103"/>
      <c r="AU37" s="110"/>
      <c r="AV37" s="110"/>
      <c r="AW37" s="110"/>
      <c r="AX37" s="110"/>
    </row>
    <row r="38" spans="2:50" s="77" customFormat="1" x14ac:dyDescent="0.25">
      <c r="E38" s="80" t="s">
        <v>92</v>
      </c>
      <c r="F38" s="105" t="s">
        <v>0</v>
      </c>
      <c r="G38" s="106" t="s">
        <v>82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U38" s="82" t="s">
        <v>48</v>
      </c>
      <c r="V38" s="109" t="s">
        <v>0</v>
      </c>
      <c r="W38" s="110" t="s">
        <v>49</v>
      </c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1"/>
      <c r="AI38" s="110"/>
      <c r="AJ38" s="110"/>
      <c r="AK38" s="110"/>
      <c r="AL38" s="79" t="s">
        <v>78</v>
      </c>
      <c r="AM38" s="109" t="s">
        <v>0</v>
      </c>
      <c r="AN38" s="110" t="s">
        <v>79</v>
      </c>
      <c r="AO38" s="110"/>
      <c r="AP38" s="110"/>
      <c r="AQ38" s="111"/>
      <c r="AR38" s="110"/>
      <c r="AS38" s="110"/>
      <c r="AT38" s="110"/>
      <c r="AU38" s="110"/>
      <c r="AV38" s="110"/>
      <c r="AW38" s="110"/>
      <c r="AX38" s="110"/>
    </row>
    <row r="39" spans="2:50" s="77" customFormat="1" x14ac:dyDescent="0.25">
      <c r="E39" s="114" t="s">
        <v>93</v>
      </c>
      <c r="F39" s="105" t="s">
        <v>0</v>
      </c>
      <c r="G39" s="106" t="s">
        <v>97</v>
      </c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7"/>
      <c r="S39" s="107"/>
      <c r="U39" s="83" t="s">
        <v>50</v>
      </c>
      <c r="V39" s="109" t="s">
        <v>0</v>
      </c>
      <c r="W39" s="110" t="s">
        <v>51</v>
      </c>
      <c r="X39" s="110"/>
      <c r="Y39" s="110"/>
      <c r="Z39" s="110"/>
      <c r="AA39" s="110"/>
      <c r="AB39" s="110"/>
      <c r="AC39" s="110"/>
      <c r="AD39" s="110"/>
      <c r="AE39" s="111"/>
      <c r="AF39" s="110"/>
      <c r="AG39" s="110"/>
      <c r="AH39" s="110"/>
      <c r="AI39" s="110"/>
      <c r="AJ39" s="110"/>
      <c r="AK39" s="110"/>
      <c r="AL39" s="79" t="s">
        <v>72</v>
      </c>
      <c r="AM39" s="109" t="s">
        <v>0</v>
      </c>
      <c r="AN39" s="110" t="s">
        <v>74</v>
      </c>
      <c r="AO39" s="110"/>
      <c r="AP39" s="110"/>
      <c r="AQ39" s="110"/>
      <c r="AR39" s="111"/>
      <c r="AS39" s="110"/>
      <c r="AT39" s="110"/>
      <c r="AU39" s="110"/>
      <c r="AV39" s="110"/>
      <c r="AW39" s="110"/>
      <c r="AX39" s="110"/>
    </row>
    <row r="40" spans="2:50" x14ac:dyDescent="0.25">
      <c r="E40" s="108"/>
      <c r="F40" s="108"/>
      <c r="G40" s="108" t="s">
        <v>98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79" t="s">
        <v>73</v>
      </c>
      <c r="AM40" s="109" t="s">
        <v>0</v>
      </c>
      <c r="AN40" s="110" t="s">
        <v>75</v>
      </c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</row>
    <row r="43" spans="2:50" x14ac:dyDescent="0.25">
      <c r="T43" s="81"/>
    </row>
    <row r="44" spans="2:50" x14ac:dyDescent="0.25">
      <c r="T44" s="81"/>
    </row>
    <row r="45" spans="2:50" x14ac:dyDescent="0.25">
      <c r="T45" s="81"/>
    </row>
  </sheetData>
  <sheetProtection password="C9B3" sheet="1" objects="1" scenarios="1" selectLockedCells="1"/>
  <mergeCells count="66">
    <mergeCell ref="C27:V27"/>
    <mergeCell ref="C28:V28"/>
    <mergeCell ref="C29:V29"/>
    <mergeCell ref="C30:V30"/>
    <mergeCell ref="C22:V22"/>
    <mergeCell ref="C23:V23"/>
    <mergeCell ref="C24:V24"/>
    <mergeCell ref="C25:V25"/>
    <mergeCell ref="C26:V26"/>
    <mergeCell ref="F35:AW35"/>
    <mergeCell ref="AB31:AD31"/>
    <mergeCell ref="AE31:AW31"/>
    <mergeCell ref="AE29:AW29"/>
    <mergeCell ref="AB30:AD30"/>
    <mergeCell ref="AB32:AD32"/>
    <mergeCell ref="AE32:AW32"/>
    <mergeCell ref="AB33:AD33"/>
    <mergeCell ref="AE33:AW33"/>
    <mergeCell ref="W31:W33"/>
    <mergeCell ref="X31:X33"/>
    <mergeCell ref="Y31:Y33"/>
    <mergeCell ref="AE30:AW30"/>
    <mergeCell ref="Z31:Z33"/>
    <mergeCell ref="Y13:Z13"/>
    <mergeCell ref="Y14:Z14"/>
    <mergeCell ref="Y15:Z15"/>
    <mergeCell ref="W14:X14"/>
    <mergeCell ref="W15:X15"/>
    <mergeCell ref="Y8:Z8"/>
    <mergeCell ref="Y9:Z9"/>
    <mergeCell ref="Y10:Z10"/>
    <mergeCell ref="Y11:Z11"/>
    <mergeCell ref="Y12:Z12"/>
    <mergeCell ref="AB21:AD21"/>
    <mergeCell ref="AE21:AW21"/>
    <mergeCell ref="AE26:AW26"/>
    <mergeCell ref="AB26:AD26"/>
    <mergeCell ref="AB22:AD22"/>
    <mergeCell ref="AE22:AW22"/>
    <mergeCell ref="AB23:AD23"/>
    <mergeCell ref="AE27:AW27"/>
    <mergeCell ref="AB28:AD28"/>
    <mergeCell ref="AE28:AW28"/>
    <mergeCell ref="AB29:AD29"/>
    <mergeCell ref="AE23:AW23"/>
    <mergeCell ref="AB24:AD24"/>
    <mergeCell ref="AE24:AW24"/>
    <mergeCell ref="AB27:AD27"/>
    <mergeCell ref="AB25:AD25"/>
    <mergeCell ref="AE25:AW25"/>
    <mergeCell ref="W18:X18"/>
    <mergeCell ref="Y18:Z18"/>
    <mergeCell ref="A6:A7"/>
    <mergeCell ref="B6:B7"/>
    <mergeCell ref="C6:C7"/>
    <mergeCell ref="D6:D7"/>
    <mergeCell ref="W17:X17"/>
    <mergeCell ref="W9:X9"/>
    <mergeCell ref="W10:X10"/>
    <mergeCell ref="W11:X11"/>
    <mergeCell ref="W12:X12"/>
    <mergeCell ref="W13:X13"/>
    <mergeCell ref="Y17:Z17"/>
    <mergeCell ref="W8:X8"/>
    <mergeCell ref="B8:B11"/>
    <mergeCell ref="B12:B15"/>
  </mergeCells>
  <conditionalFormatting sqref="E12:W15 Y12:Y15 AA12:AW15">
    <cfRule type="beginsWith" dxfId="176" priority="13" operator="beginsWith" text="0">
      <formula>LEFT(E12,LEN("0"))="0"</formula>
    </cfRule>
  </conditionalFormatting>
  <conditionalFormatting sqref="E8:W11 Y8:Y11 AA8:AW11">
    <cfRule type="beginsWith" dxfId="175" priority="1" operator="beginsWith" text="p">
      <formula>LEFT(E8,LEN("p"))="p"</formula>
    </cfRule>
    <cfRule type="endsWith" dxfId="174" priority="14" operator="endsWith" text="p">
      <formula>RIGHT(E8,LEN("p"))="p"</formula>
    </cfRule>
    <cfRule type="cellIs" dxfId="173" priority="15" operator="between">
      <formula>1</formula>
      <formula>9</formula>
    </cfRule>
  </conditionalFormatting>
  <conditionalFormatting sqref="E18:W18 Y18 AA18:AW18">
    <cfRule type="cellIs" dxfId="172" priority="11" operator="between">
      <formula>1</formula>
      <formula>9</formula>
    </cfRule>
    <cfRule type="cellIs" dxfId="171" priority="12" operator="equal">
      <formula>"?"</formula>
    </cfRule>
  </conditionalFormatting>
  <conditionalFormatting sqref="B22:B33">
    <cfRule type="expression" dxfId="170" priority="16">
      <formula>C22&lt;&gt;""</formula>
    </cfRule>
  </conditionalFormatting>
  <conditionalFormatting sqref="E8:AW15">
    <cfRule type="beginsWith" dxfId="169" priority="7" operator="beginsWith" text="v">
      <formula>LEFT(E8,LEN("v"))="v"</formula>
    </cfRule>
    <cfRule type="beginsWith" dxfId="168" priority="8" operator="beginsWith" text="e">
      <formula>LEFT(E8,LEN("e"))="e"</formula>
    </cfRule>
    <cfRule type="cellIs" dxfId="167" priority="9" operator="equal">
      <formula>"f"</formula>
    </cfRule>
  </conditionalFormatting>
  <conditionalFormatting sqref="E12:AW15">
    <cfRule type="containsText" dxfId="166" priority="2" operator="containsText" text="PL">
      <formula>NOT(ISERROR(SEARCH("PL",E12)))</formula>
    </cfRule>
    <cfRule type="cellIs" dxfId="165" priority="3" operator="equal">
      <formula>"SB"</formula>
    </cfRule>
    <cfRule type="cellIs" dxfId="164" priority="4" operator="equal">
      <formula>"T3"</formula>
    </cfRule>
    <cfRule type="cellIs" dxfId="163" priority="5" operator="equal">
      <formula>"T2"</formula>
    </cfRule>
    <cfRule type="cellIs" dxfId="162" priority="6" operator="equal">
      <formula>"T1"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paperSize="9" scale="81" orientation="landscape" r:id="rId1"/>
  <headerFooter>
    <oddHeader>&amp;C&amp;"-,Fett"&amp;14Jahresplanung Bewegung und Sport</oddHeader>
    <oddFooter>&amp;L&amp;7© Molecz, v 1.0 /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  <pageSetUpPr fitToPage="1"/>
  </sheetPr>
  <dimension ref="B1:L49"/>
  <sheetViews>
    <sheetView showGridLines="0" showRowColHeaders="0" zoomScaleNormal="100" workbookViewId="0">
      <selection activeCell="C9" sqref="C9:K9"/>
    </sheetView>
  </sheetViews>
  <sheetFormatPr baseColWidth="10" defaultColWidth="11.42578125" defaultRowHeight="15" x14ac:dyDescent="0.25"/>
  <cols>
    <col min="1" max="1" width="1.85546875" style="97" customWidth="1"/>
    <col min="2" max="2" width="2.85546875" style="97" customWidth="1"/>
    <col min="3" max="3" width="6.7109375" style="97" customWidth="1"/>
    <col min="4" max="4" width="7.7109375" style="97" customWidth="1"/>
    <col min="5" max="5" width="4.28515625" style="97" customWidth="1"/>
    <col min="6" max="6" width="3.42578125" style="97" customWidth="1"/>
    <col min="7" max="7" width="15" style="97" customWidth="1"/>
    <col min="8" max="9" width="11.42578125" style="97"/>
    <col min="10" max="10" width="10.28515625" style="97" customWidth="1"/>
    <col min="11" max="11" width="13.85546875" style="97" customWidth="1"/>
    <col min="12" max="12" width="1.42578125" style="97" customWidth="1"/>
    <col min="13" max="16384" width="11.42578125" style="97"/>
  </cols>
  <sheetData>
    <row r="1" spans="2:12" ht="15.6" x14ac:dyDescent="0.35">
      <c r="B1" s="26" t="str">
        <f>Jahresplanung!B1</f>
        <v xml:space="preserve">Lehrer/in: </v>
      </c>
      <c r="D1" s="26"/>
      <c r="E1" s="26"/>
      <c r="H1" s="27" t="str">
        <f>Jahresplanung!Z1&amp;" "&amp;Jahresplanung!AA1</f>
        <v xml:space="preserve">Klasse: </v>
      </c>
      <c r="L1" s="8" t="str">
        <f>Jahresplanung!AW1</f>
        <v>Schuljahr: 2018/19</v>
      </c>
    </row>
    <row r="2" spans="2:12" x14ac:dyDescent="0.25">
      <c r="B2" s="97" t="str">
        <f>Jahresplanung!B3</f>
        <v>Anzahl Schüler/innen:</v>
      </c>
      <c r="F2" s="29" t="str">
        <f>Jahresplanung!H3</f>
        <v/>
      </c>
      <c r="L2" s="166" t="s">
        <v>65</v>
      </c>
    </row>
    <row r="3" spans="2:12" x14ac:dyDescent="0.25">
      <c r="B3" s="97" t="str">
        <f>Jahresplanung!B4</f>
        <v>Wochenstundenzahl:</v>
      </c>
      <c r="F3" s="29" t="str">
        <f>Jahresplanung!H4</f>
        <v/>
      </c>
      <c r="L3" s="166"/>
    </row>
    <row r="4" spans="2:12" x14ac:dyDescent="0.25">
      <c r="B4" s="97" t="s">
        <v>28</v>
      </c>
      <c r="F4" s="33" t="str">
        <f>Jahresplanung!AA22</f>
        <v/>
      </c>
      <c r="L4" s="166"/>
    </row>
    <row r="5" spans="2:12" ht="24" customHeight="1" x14ac:dyDescent="0.25">
      <c r="B5" s="30" t="str">
        <f>"Kompetenz  "&amp;Jahresplanung!B22</f>
        <v>Kompetenz  1:</v>
      </c>
      <c r="E5" s="97" t="s">
        <v>24</v>
      </c>
      <c r="L5" s="166"/>
    </row>
    <row r="6" spans="2:12" ht="15.75" x14ac:dyDescent="0.25">
      <c r="B6" s="167" t="str">
        <f>IF(Jahresplanung!C22="","",Jahresplanung!C22)</f>
        <v/>
      </c>
      <c r="C6" s="167"/>
      <c r="D6" s="167"/>
      <c r="E6" s="167"/>
      <c r="F6" s="167"/>
      <c r="G6" s="167"/>
      <c r="H6" s="167"/>
      <c r="I6" s="167"/>
      <c r="J6" s="167"/>
      <c r="K6" s="167"/>
      <c r="L6" s="167"/>
    </row>
    <row r="7" spans="2:12" ht="15" customHeight="1" x14ac:dyDescent="0.25">
      <c r="B7" s="45"/>
      <c r="C7" s="45"/>
      <c r="D7" s="45"/>
      <c r="E7" s="45"/>
      <c r="F7" s="45"/>
      <c r="G7" s="45"/>
      <c r="H7" s="45"/>
      <c r="I7" s="45"/>
      <c r="J7" s="45"/>
      <c r="K7" s="45"/>
      <c r="L7" s="46" t="str">
        <f>IF(AND(Jahresplanung!W22="",Jahresplanung!X22="",Jahresplanung!Y22="",Jahresplanung!Z22=""),"","Aspekte: "&amp;LEFT(IF(Jahresplanung!W22="x","Fachkompetenz - ","")&amp;IF(Jahresplanung!X22="x","Methodenkompetenz - ","")&amp;IF(Jahresplanung!Y22="x","Sozialkompetenz - ","")&amp;IF(Jahresplanung!Z22="x","Selbstkompetenz - ",""),LEN(IF(Jahresplanung!W22="x","Fachkompetenz - ","")&amp;IF(Jahresplanung!X22="x","Methodenkompetenz - ","")&amp;IF(Jahresplanung!Y22="x","Sozialkompetenz - ","")&amp;IF(Jahresplanung!Z22="x","Selbstkompetenz - ",""))-3))</f>
        <v/>
      </c>
    </row>
    <row r="8" spans="2:12" ht="24" customHeight="1" x14ac:dyDescent="0.25">
      <c r="B8" s="31" t="s">
        <v>22</v>
      </c>
      <c r="E8" s="97" t="s">
        <v>24</v>
      </c>
    </row>
    <row r="9" spans="2:12" x14ac:dyDescent="0.25">
      <c r="B9" s="43" t="s">
        <v>52</v>
      </c>
      <c r="C9" s="165"/>
      <c r="D9" s="165"/>
      <c r="E9" s="165"/>
      <c r="F9" s="165"/>
      <c r="G9" s="165"/>
      <c r="H9" s="165"/>
      <c r="I9" s="165"/>
      <c r="J9" s="165"/>
      <c r="K9" s="165"/>
      <c r="L9" s="92"/>
    </row>
    <row r="10" spans="2:12" x14ac:dyDescent="0.25">
      <c r="B10" s="43" t="s">
        <v>52</v>
      </c>
      <c r="C10" s="165"/>
      <c r="D10" s="165"/>
      <c r="E10" s="165"/>
      <c r="F10" s="165"/>
      <c r="G10" s="165"/>
      <c r="H10" s="165"/>
      <c r="I10" s="165"/>
      <c r="J10" s="165"/>
      <c r="K10" s="165"/>
      <c r="L10" s="92"/>
    </row>
    <row r="11" spans="2:12" x14ac:dyDescent="0.25">
      <c r="B11" s="43" t="s">
        <v>52</v>
      </c>
      <c r="C11" s="165"/>
      <c r="D11" s="165"/>
      <c r="E11" s="165"/>
      <c r="F11" s="165"/>
      <c r="G11" s="165"/>
      <c r="H11" s="165"/>
      <c r="I11" s="165"/>
      <c r="J11" s="165"/>
      <c r="K11" s="165"/>
      <c r="L11" s="92"/>
    </row>
    <row r="12" spans="2:12" x14ac:dyDescent="0.25">
      <c r="B12" s="43" t="s">
        <v>52</v>
      </c>
      <c r="C12" s="165"/>
      <c r="D12" s="165"/>
      <c r="E12" s="165"/>
      <c r="F12" s="165"/>
      <c r="G12" s="165"/>
      <c r="H12" s="165"/>
      <c r="I12" s="165"/>
      <c r="J12" s="165"/>
      <c r="K12" s="165"/>
      <c r="L12" s="92"/>
    </row>
    <row r="13" spans="2:12" ht="24" customHeight="1" x14ac:dyDescent="0.25">
      <c r="B13" s="31" t="s">
        <v>23</v>
      </c>
      <c r="E13" s="97" t="s">
        <v>24</v>
      </c>
    </row>
    <row r="14" spans="2:12" x14ac:dyDescent="0.25">
      <c r="B14" s="43" t="s">
        <v>52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92"/>
    </row>
    <row r="15" spans="2:12" x14ac:dyDescent="0.25">
      <c r="B15" s="43" t="s">
        <v>52</v>
      </c>
      <c r="C15" s="165"/>
      <c r="D15" s="165"/>
      <c r="E15" s="165"/>
      <c r="F15" s="165"/>
      <c r="G15" s="165"/>
      <c r="H15" s="165"/>
      <c r="I15" s="165"/>
      <c r="J15" s="165"/>
      <c r="K15" s="165"/>
      <c r="L15" s="92"/>
    </row>
    <row r="16" spans="2:12" x14ac:dyDescent="0.25">
      <c r="B16" s="43" t="s">
        <v>52</v>
      </c>
      <c r="C16" s="165"/>
      <c r="D16" s="165"/>
      <c r="E16" s="165"/>
      <c r="F16" s="165"/>
      <c r="G16" s="165"/>
      <c r="H16" s="165"/>
      <c r="I16" s="165"/>
      <c r="J16" s="165"/>
      <c r="K16" s="165"/>
      <c r="L16" s="92"/>
    </row>
    <row r="17" spans="2:12" x14ac:dyDescent="0.25">
      <c r="B17" s="43" t="s">
        <v>52</v>
      </c>
      <c r="C17" s="165"/>
      <c r="D17" s="165"/>
      <c r="E17" s="165"/>
      <c r="F17" s="165"/>
      <c r="G17" s="165"/>
      <c r="H17" s="165"/>
      <c r="I17" s="165"/>
      <c r="J17" s="165"/>
      <c r="K17" s="165"/>
      <c r="L17" s="92"/>
    </row>
    <row r="18" spans="2:12" x14ac:dyDescent="0.25">
      <c r="B18" s="43" t="s">
        <v>52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92"/>
    </row>
    <row r="19" spans="2:12" x14ac:dyDescent="0.25">
      <c r="B19" s="43" t="s">
        <v>52</v>
      </c>
      <c r="C19" s="165"/>
      <c r="D19" s="165"/>
      <c r="E19" s="165"/>
      <c r="F19" s="165"/>
      <c r="G19" s="165"/>
      <c r="H19" s="165"/>
      <c r="I19" s="165"/>
      <c r="J19" s="165"/>
      <c r="K19" s="165"/>
      <c r="L19" s="92"/>
    </row>
    <row r="20" spans="2:12" x14ac:dyDescent="0.25">
      <c r="B20" s="43" t="s">
        <v>52</v>
      </c>
      <c r="C20" s="165"/>
      <c r="D20" s="165"/>
      <c r="E20" s="165"/>
      <c r="F20" s="165"/>
      <c r="G20" s="165"/>
      <c r="H20" s="165"/>
      <c r="I20" s="165"/>
      <c r="J20" s="165"/>
      <c r="K20" s="165"/>
      <c r="L20" s="92"/>
    </row>
    <row r="21" spans="2:12" x14ac:dyDescent="0.25">
      <c r="B21" s="43" t="s">
        <v>52</v>
      </c>
      <c r="C21" s="165"/>
      <c r="D21" s="165"/>
      <c r="E21" s="165"/>
      <c r="F21" s="165"/>
      <c r="G21" s="165"/>
      <c r="H21" s="165"/>
      <c r="I21" s="165"/>
      <c r="J21" s="165"/>
      <c r="K21" s="165"/>
      <c r="L21" s="92"/>
    </row>
    <row r="22" spans="2:12" x14ac:dyDescent="0.25">
      <c r="B22" s="43" t="s">
        <v>52</v>
      </c>
      <c r="C22" s="165"/>
      <c r="D22" s="165"/>
      <c r="E22" s="165"/>
      <c r="F22" s="165"/>
      <c r="G22" s="165"/>
      <c r="H22" s="165"/>
      <c r="I22" s="165"/>
      <c r="J22" s="165"/>
      <c r="K22" s="165"/>
      <c r="L22" s="92"/>
    </row>
    <row r="23" spans="2:12" x14ac:dyDescent="0.25">
      <c r="B23" s="43" t="s">
        <v>52</v>
      </c>
      <c r="C23" s="165"/>
      <c r="D23" s="165"/>
      <c r="E23" s="165"/>
      <c r="F23" s="165"/>
      <c r="G23" s="165"/>
      <c r="H23" s="165"/>
      <c r="I23" s="165"/>
      <c r="J23" s="165"/>
      <c r="K23" s="165"/>
      <c r="L23" s="92"/>
    </row>
    <row r="24" spans="2:12" ht="24" customHeight="1" x14ac:dyDescent="0.25">
      <c r="B24" s="31" t="s">
        <v>83</v>
      </c>
    </row>
    <row r="25" spans="2:12" ht="15" customHeight="1" x14ac:dyDescent="0.25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8"/>
    </row>
    <row r="26" spans="2:12" ht="15" customHeight="1" x14ac:dyDescent="0.25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8"/>
    </row>
    <row r="27" spans="2:12" ht="24" customHeight="1" x14ac:dyDescent="0.35">
      <c r="B27" s="28" t="s">
        <v>25</v>
      </c>
    </row>
    <row r="28" spans="2:12" x14ac:dyDescent="0.25">
      <c r="B28" s="28" t="s">
        <v>26</v>
      </c>
      <c r="D28" s="29" t="s">
        <v>27</v>
      </c>
      <c r="E28" s="170"/>
      <c r="F28" s="170"/>
      <c r="G28" s="170"/>
      <c r="H28" s="170"/>
      <c r="I28" s="170"/>
      <c r="J28" s="170"/>
      <c r="K28" s="170"/>
      <c r="L28" s="92"/>
    </row>
    <row r="29" spans="2:12" ht="14.45" x14ac:dyDescent="0.35">
      <c r="B29" s="28"/>
      <c r="D29" s="87" t="s">
        <v>64</v>
      </c>
      <c r="E29" s="169"/>
      <c r="F29" s="169"/>
      <c r="G29" s="169"/>
      <c r="H29" s="169"/>
      <c r="I29" s="169"/>
      <c r="J29" s="169"/>
      <c r="K29" s="169"/>
      <c r="L29" s="169"/>
    </row>
    <row r="30" spans="2:12" ht="14.45" x14ac:dyDescent="0.35">
      <c r="B30" s="28" t="str">
        <f>IF(F4&gt;=2,"Stunde 2","")</f>
        <v>Stunde 2</v>
      </c>
      <c r="D30" s="29" t="str">
        <f>IF($F$4&gt;=2,"Thema:","")</f>
        <v>Thema:</v>
      </c>
      <c r="E30" s="170"/>
      <c r="F30" s="170"/>
      <c r="G30" s="170"/>
      <c r="H30" s="170"/>
      <c r="I30" s="170"/>
      <c r="J30" s="170"/>
      <c r="K30" s="170"/>
      <c r="L30" s="92"/>
    </row>
    <row r="31" spans="2:12" ht="14.45" x14ac:dyDescent="0.35">
      <c r="B31" s="28"/>
      <c r="D31" s="87" t="str">
        <f>IF($F$4&gt;=2,"Notiz:","")</f>
        <v>Notiz:</v>
      </c>
      <c r="E31" s="169"/>
      <c r="F31" s="169"/>
      <c r="G31" s="169"/>
      <c r="H31" s="169"/>
      <c r="I31" s="169"/>
      <c r="J31" s="169"/>
      <c r="K31" s="169"/>
      <c r="L31" s="169"/>
    </row>
    <row r="32" spans="2:12" x14ac:dyDescent="0.25">
      <c r="B32" s="28" t="str">
        <f>IF($F$4&gt;=3,"Stunde 3","")</f>
        <v>Stunde 3</v>
      </c>
      <c r="D32" s="29" t="str">
        <f>IF($F$4&gt;=3,"Thema:","")</f>
        <v>Thema:</v>
      </c>
      <c r="E32" s="170"/>
      <c r="F32" s="170"/>
      <c r="G32" s="170"/>
      <c r="H32" s="170"/>
      <c r="I32" s="170"/>
      <c r="J32" s="170"/>
      <c r="K32" s="170"/>
      <c r="L32" s="92"/>
    </row>
    <row r="33" spans="2:12" x14ac:dyDescent="0.25">
      <c r="B33" s="28"/>
      <c r="D33" s="87" t="str">
        <f>IF($F$4&gt;=3,"Notiz:","")</f>
        <v>Notiz:</v>
      </c>
      <c r="E33" s="169"/>
      <c r="F33" s="169"/>
      <c r="G33" s="169"/>
      <c r="H33" s="169"/>
      <c r="I33" s="169"/>
      <c r="J33" s="169"/>
      <c r="K33" s="169"/>
      <c r="L33" s="169"/>
    </row>
    <row r="34" spans="2:12" x14ac:dyDescent="0.25">
      <c r="B34" s="28" t="str">
        <f>IF($F$4&gt;=4,"Stunde 4","")</f>
        <v>Stunde 4</v>
      </c>
      <c r="D34" s="29" t="str">
        <f>IF($F$4&gt;=4,"Thema:","")</f>
        <v>Thema:</v>
      </c>
      <c r="E34" s="170"/>
      <c r="F34" s="170"/>
      <c r="G34" s="170"/>
      <c r="H34" s="170"/>
      <c r="I34" s="170"/>
      <c r="J34" s="170"/>
      <c r="K34" s="170"/>
      <c r="L34" s="92"/>
    </row>
    <row r="35" spans="2:12" x14ac:dyDescent="0.25">
      <c r="B35" s="28"/>
      <c r="D35" s="87" t="str">
        <f>IF($F$4&gt;=4,"Notiz:","")</f>
        <v>Notiz:</v>
      </c>
      <c r="E35" s="169"/>
      <c r="F35" s="169"/>
      <c r="G35" s="169"/>
      <c r="H35" s="169"/>
      <c r="I35" s="169"/>
      <c r="J35" s="169"/>
      <c r="K35" s="169"/>
      <c r="L35" s="169"/>
    </row>
    <row r="36" spans="2:12" x14ac:dyDescent="0.25">
      <c r="B36" s="28" t="str">
        <f>IF($F$4&gt;=5,"Stunde 5","")</f>
        <v>Stunde 5</v>
      </c>
      <c r="D36" s="29" t="str">
        <f>IF($F$4&gt;=5,"Thema:","")</f>
        <v>Thema:</v>
      </c>
      <c r="E36" s="170"/>
      <c r="F36" s="170"/>
      <c r="G36" s="170"/>
      <c r="H36" s="170"/>
      <c r="I36" s="170"/>
      <c r="J36" s="170"/>
      <c r="K36" s="170"/>
      <c r="L36" s="92"/>
    </row>
    <row r="37" spans="2:12" x14ac:dyDescent="0.25">
      <c r="B37" s="28"/>
      <c r="D37" s="87" t="str">
        <f>IF($F$4&gt;=5,"Notiz:","")</f>
        <v>Notiz:</v>
      </c>
      <c r="E37" s="169"/>
      <c r="F37" s="169"/>
      <c r="G37" s="169"/>
      <c r="H37" s="169"/>
      <c r="I37" s="169"/>
      <c r="J37" s="169"/>
      <c r="K37" s="169"/>
      <c r="L37" s="169"/>
    </row>
    <row r="38" spans="2:12" x14ac:dyDescent="0.25">
      <c r="B38" s="28" t="str">
        <f>IF($F$4&gt;=6,"Stunde 6","")</f>
        <v>Stunde 6</v>
      </c>
      <c r="D38" s="29" t="str">
        <f>IF($F$4&gt;=6,"Thema:","")</f>
        <v>Thema:</v>
      </c>
      <c r="E38" s="170"/>
      <c r="F38" s="170"/>
      <c r="G38" s="170"/>
      <c r="H38" s="170"/>
      <c r="I38" s="170"/>
      <c r="J38" s="170"/>
      <c r="K38" s="170"/>
      <c r="L38" s="92"/>
    </row>
    <row r="39" spans="2:12" x14ac:dyDescent="0.25">
      <c r="B39" s="28"/>
      <c r="D39" s="87" t="str">
        <f>IF($F$4&gt;=6,"Notiz:","")</f>
        <v>Notiz:</v>
      </c>
      <c r="E39" s="169"/>
      <c r="F39" s="169"/>
      <c r="G39" s="169"/>
      <c r="H39" s="169"/>
      <c r="I39" s="169"/>
      <c r="J39" s="169"/>
      <c r="K39" s="169"/>
      <c r="L39" s="169"/>
    </row>
    <row r="40" spans="2:12" x14ac:dyDescent="0.25">
      <c r="B40" s="28" t="str">
        <f>IF($F$4&gt;=7,"Stunde 7","")</f>
        <v>Stunde 7</v>
      </c>
      <c r="D40" s="29" t="str">
        <f>IF($F$4&gt;=7,"Thema:","")</f>
        <v>Thema:</v>
      </c>
      <c r="E40" s="170"/>
      <c r="F40" s="170"/>
      <c r="G40" s="170"/>
      <c r="H40" s="170"/>
      <c r="I40" s="170"/>
      <c r="J40" s="170"/>
      <c r="K40" s="170"/>
      <c r="L40" s="92"/>
    </row>
    <row r="41" spans="2:12" x14ac:dyDescent="0.25">
      <c r="B41" s="28"/>
      <c r="D41" s="87" t="str">
        <f>IF($F$4&gt;=7,"Notiz:","")</f>
        <v>Notiz:</v>
      </c>
      <c r="E41" s="169"/>
      <c r="F41" s="169"/>
      <c r="G41" s="169"/>
      <c r="H41" s="169"/>
      <c r="I41" s="169"/>
      <c r="J41" s="169"/>
      <c r="K41" s="169"/>
      <c r="L41" s="169"/>
    </row>
    <row r="42" spans="2:12" x14ac:dyDescent="0.25">
      <c r="B42" s="28" t="str">
        <f>IF($F$4&gt;=8,"Stunde 8","")</f>
        <v>Stunde 8</v>
      </c>
      <c r="D42" s="29" t="str">
        <f>IF($F$4&gt;=8,"Thema:","")</f>
        <v>Thema:</v>
      </c>
      <c r="E42" s="170"/>
      <c r="F42" s="170"/>
      <c r="G42" s="170"/>
      <c r="H42" s="170"/>
      <c r="I42" s="170"/>
      <c r="J42" s="170"/>
      <c r="K42" s="170"/>
      <c r="L42" s="92"/>
    </row>
    <row r="43" spans="2:12" x14ac:dyDescent="0.25">
      <c r="D43" s="87" t="str">
        <f>IF($F$4&gt;=8,"Notiz:","")</f>
        <v>Notiz:</v>
      </c>
      <c r="E43" s="169"/>
      <c r="F43" s="169"/>
      <c r="G43" s="169"/>
      <c r="H43" s="169"/>
      <c r="I43" s="169"/>
      <c r="J43" s="169"/>
      <c r="K43" s="169"/>
      <c r="L43" s="169"/>
    </row>
    <row r="44" spans="2:12" x14ac:dyDescent="0.25">
      <c r="B44" s="28" t="str">
        <f>IF($F$4&gt;=9,"Stunde 9","")</f>
        <v>Stunde 9</v>
      </c>
      <c r="D44" s="29" t="str">
        <f>IF($F$4&gt;=9,"Thema:","")</f>
        <v>Thema:</v>
      </c>
      <c r="E44" s="170"/>
      <c r="F44" s="170"/>
      <c r="G44" s="170"/>
      <c r="H44" s="170"/>
      <c r="I44" s="170"/>
      <c r="J44" s="170"/>
      <c r="K44" s="170"/>
      <c r="L44" s="92"/>
    </row>
    <row r="45" spans="2:12" x14ac:dyDescent="0.25">
      <c r="B45" s="28"/>
      <c r="D45" s="87" t="str">
        <f>IF($F$4&gt;=9,"Notiz:","")</f>
        <v>Notiz:</v>
      </c>
      <c r="E45" s="169"/>
      <c r="F45" s="169"/>
      <c r="G45" s="169"/>
      <c r="H45" s="169"/>
      <c r="I45" s="169"/>
      <c r="J45" s="169"/>
      <c r="K45" s="169"/>
      <c r="L45" s="169"/>
    </row>
    <row r="46" spans="2:12" x14ac:dyDescent="0.25">
      <c r="B46" s="28" t="str">
        <f>IF($F$4&gt;=10,"Stunde 10","")</f>
        <v>Stunde 10</v>
      </c>
      <c r="D46" s="29" t="str">
        <f>IF($F$4&gt;=10,"Thema:","")</f>
        <v>Thema:</v>
      </c>
      <c r="E46" s="170"/>
      <c r="F46" s="170"/>
      <c r="G46" s="170"/>
      <c r="H46" s="170"/>
      <c r="I46" s="170"/>
      <c r="J46" s="170"/>
      <c r="K46" s="170"/>
      <c r="L46" s="92"/>
    </row>
    <row r="47" spans="2:12" x14ac:dyDescent="0.25">
      <c r="D47" s="87" t="str">
        <f>IF($F$4&gt;=10,"Notiz:","")</f>
        <v>Notiz:</v>
      </c>
      <c r="E47" s="169"/>
      <c r="F47" s="169"/>
      <c r="G47" s="169"/>
      <c r="H47" s="169"/>
      <c r="I47" s="169"/>
      <c r="J47" s="169"/>
      <c r="K47" s="169"/>
      <c r="L47" s="169"/>
    </row>
    <row r="48" spans="2:12" ht="4.5" customHeight="1" x14ac:dyDescent="0.25">
      <c r="D48" s="7"/>
      <c r="E48" s="98"/>
      <c r="F48" s="98"/>
      <c r="G48" s="98"/>
      <c r="H48" s="98"/>
      <c r="I48" s="98"/>
      <c r="J48" s="98"/>
      <c r="K48" s="44"/>
    </row>
    <row r="49" spans="4:12" s="25" customFormat="1" ht="15" customHeight="1" x14ac:dyDescent="0.25">
      <c r="D49" s="32" t="s">
        <v>20</v>
      </c>
      <c r="E49" s="171"/>
      <c r="F49" s="171"/>
      <c r="G49" s="171"/>
      <c r="H49" s="171"/>
      <c r="I49" s="171"/>
      <c r="J49" s="171"/>
      <c r="K49" s="171"/>
      <c r="L49" s="171"/>
    </row>
  </sheetData>
  <sheetProtection password="C9B3" sheet="1" objects="1" scenarios="1" selectLockedCells="1"/>
  <mergeCells count="40">
    <mergeCell ref="E46:K46"/>
    <mergeCell ref="E47:L47"/>
    <mergeCell ref="E49:L49"/>
    <mergeCell ref="E40:K40"/>
    <mergeCell ref="E41:L41"/>
    <mergeCell ref="E42:K42"/>
    <mergeCell ref="E43:L43"/>
    <mergeCell ref="E44:K44"/>
    <mergeCell ref="E45:L45"/>
    <mergeCell ref="E39:L39"/>
    <mergeCell ref="E28:K28"/>
    <mergeCell ref="E29:L29"/>
    <mergeCell ref="E30:K30"/>
    <mergeCell ref="E31:L31"/>
    <mergeCell ref="E32:K32"/>
    <mergeCell ref="E33:L33"/>
    <mergeCell ref="E34:K34"/>
    <mergeCell ref="E35:L35"/>
    <mergeCell ref="E36:K36"/>
    <mergeCell ref="E37:L37"/>
    <mergeCell ref="E38:K38"/>
    <mergeCell ref="L25:L26"/>
    <mergeCell ref="B26:K26"/>
    <mergeCell ref="C14:K14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B25:K25"/>
    <mergeCell ref="C12:K12"/>
    <mergeCell ref="L2:L5"/>
    <mergeCell ref="B6:L6"/>
    <mergeCell ref="C9:K9"/>
    <mergeCell ref="C10:K10"/>
    <mergeCell ref="C11:K11"/>
  </mergeCells>
  <conditionalFormatting sqref="C11:C12">
    <cfRule type="notContainsBlanks" dxfId="161" priority="17">
      <formula>LEN(TRIM(C11))&gt;0</formula>
    </cfRule>
  </conditionalFormatting>
  <conditionalFormatting sqref="C18:C23">
    <cfRule type="notContainsBlanks" dxfId="160" priority="18">
      <formula>LEN(TRIM(C18))&gt;0</formula>
    </cfRule>
  </conditionalFormatting>
  <conditionalFormatting sqref="B25:B26">
    <cfRule type="notContainsBlanks" dxfId="159" priority="16">
      <formula>LEN(TRIM(B25))&gt;0</formula>
    </cfRule>
  </conditionalFormatting>
  <conditionalFormatting sqref="D28 D30 D32 D34 D36:K36 D38:K38 D40:K40 D42:K42 D44:K44 D46:K46">
    <cfRule type="notContainsBlanks" dxfId="158" priority="15">
      <formula>LEN(TRIM(D28))&gt;0</formula>
    </cfRule>
  </conditionalFormatting>
  <conditionalFormatting sqref="D29 D31 D33 D35 D37:K37 D39:K39 D41:K41 D43:K43 D45:K45 D47:K48">
    <cfRule type="notContainsBlanks" dxfId="157" priority="14">
      <formula>LEN(TRIM(D29))&gt;0</formula>
    </cfRule>
  </conditionalFormatting>
  <conditionalFormatting sqref="C9:C10">
    <cfRule type="notContainsBlanks" dxfId="156" priority="13">
      <formula>LEN(TRIM(C9))&gt;0</formula>
    </cfRule>
  </conditionalFormatting>
  <conditionalFormatting sqref="C14:C17">
    <cfRule type="notContainsBlanks" dxfId="155" priority="12">
      <formula>LEN(TRIM(C14))&gt;0</formula>
    </cfRule>
  </conditionalFormatting>
  <conditionalFormatting sqref="E28:K28 E30:K30 E32:K32 E34:K34">
    <cfRule type="notContainsBlanks" dxfId="154" priority="11">
      <formula>LEN(TRIM(E28))&gt;0</formula>
    </cfRule>
  </conditionalFormatting>
  <conditionalFormatting sqref="E29:K29 E31:K31 E33:K33 E35:K35">
    <cfRule type="notContainsBlanks" dxfId="153" priority="10">
      <formula>LEN(TRIM(E29))&gt;0</formula>
    </cfRule>
  </conditionalFormatting>
  <conditionalFormatting sqref="L9:L12 L14:L23">
    <cfRule type="expression" dxfId="152" priority="7">
      <formula>L9="x"</formula>
    </cfRule>
    <cfRule type="expression" dxfId="151" priority="8">
      <formula>C9&lt;&gt;""</formula>
    </cfRule>
    <cfRule type="expression" dxfId="150" priority="9">
      <formula>C9=""</formula>
    </cfRule>
  </conditionalFormatting>
  <conditionalFormatting sqref="L25">
    <cfRule type="expression" dxfId="149" priority="4">
      <formula>L25="x"</formula>
    </cfRule>
    <cfRule type="expression" dxfId="148" priority="5">
      <formula>B25&lt;&gt;""</formula>
    </cfRule>
    <cfRule type="expression" dxfId="147" priority="6">
      <formula>B25=""</formula>
    </cfRule>
  </conditionalFormatting>
  <conditionalFormatting sqref="L28 L36 L34 L32 L30 L46 L44 L42 L40 L38">
    <cfRule type="expression" dxfId="146" priority="1">
      <formula>L28="x"</formula>
    </cfRule>
    <cfRule type="expression" dxfId="145" priority="2">
      <formula>E28&lt;&gt;""</formula>
    </cfRule>
    <cfRule type="expression" dxfId="144" priority="3">
      <formula>E28=""</formula>
    </cfRule>
  </conditionalFormatting>
  <pageMargins left="0.70866141732283472" right="0.70866141732283472" top="0.78740157480314965" bottom="0.59055118110236227" header="0.31496062992125984" footer="0.31496062992125984"/>
  <pageSetup paperSize="9" scale="98" orientation="portrait" r:id="rId1"/>
  <headerFooter>
    <oddHeader>&amp;C&amp;"-,Fett"&amp;14Abschnittsplanung Bewegung und Sport</oddHeader>
    <oddFooter>&amp;L&amp;7© Molecz, v 1.0 /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B1:L49"/>
  <sheetViews>
    <sheetView showGridLines="0" showRowColHeaders="0" zoomScaleNormal="100" workbookViewId="0">
      <selection activeCell="C9" sqref="C9:K9"/>
    </sheetView>
  </sheetViews>
  <sheetFormatPr baseColWidth="10" defaultColWidth="11.42578125" defaultRowHeight="15" x14ac:dyDescent="0.25"/>
  <cols>
    <col min="1" max="1" width="1.85546875" style="75" customWidth="1"/>
    <col min="2" max="2" width="2.85546875" style="75" customWidth="1"/>
    <col min="3" max="3" width="6.7109375" style="75" customWidth="1"/>
    <col min="4" max="4" width="7.7109375" style="75" customWidth="1"/>
    <col min="5" max="5" width="4.28515625" style="75" customWidth="1"/>
    <col min="6" max="6" width="3.42578125" style="75" customWidth="1"/>
    <col min="7" max="7" width="15" style="75" customWidth="1"/>
    <col min="8" max="9" width="11.42578125" style="75"/>
    <col min="10" max="10" width="10.28515625" style="75" customWidth="1"/>
    <col min="11" max="11" width="13.85546875" style="75" customWidth="1"/>
    <col min="12" max="12" width="1.42578125" style="75" customWidth="1"/>
    <col min="13" max="16384" width="11.42578125" style="75"/>
  </cols>
  <sheetData>
    <row r="1" spans="2:12" ht="15.6" x14ac:dyDescent="0.35">
      <c r="B1" s="26" t="str">
        <f>Jahresplanung!B1</f>
        <v xml:space="preserve">Lehrer/in: </v>
      </c>
      <c r="D1" s="26"/>
      <c r="E1" s="26"/>
      <c r="H1" s="27" t="str">
        <f>Jahresplanung!Z1&amp;" "&amp;Jahresplanung!AA1</f>
        <v xml:space="preserve">Klasse: </v>
      </c>
      <c r="L1" s="8" t="str">
        <f>Jahresplanung!AW1</f>
        <v>Schuljahr: 2018/19</v>
      </c>
    </row>
    <row r="2" spans="2:12" x14ac:dyDescent="0.25">
      <c r="B2" s="75" t="str">
        <f>Jahresplanung!B3</f>
        <v>Anzahl Schüler/innen:</v>
      </c>
      <c r="F2" s="29" t="str">
        <f>Jahresplanung!H3</f>
        <v/>
      </c>
      <c r="L2" s="166" t="s">
        <v>65</v>
      </c>
    </row>
    <row r="3" spans="2:12" x14ac:dyDescent="0.25">
      <c r="B3" s="75" t="str">
        <f>Jahresplanung!B4</f>
        <v>Wochenstundenzahl:</v>
      </c>
      <c r="F3" s="29" t="str">
        <f>Jahresplanung!H4</f>
        <v/>
      </c>
      <c r="L3" s="166"/>
    </row>
    <row r="4" spans="2:12" x14ac:dyDescent="0.25">
      <c r="B4" s="75" t="s">
        <v>28</v>
      </c>
      <c r="F4" s="33" t="str">
        <f>Jahresplanung!AA23</f>
        <v/>
      </c>
      <c r="L4" s="166"/>
    </row>
    <row r="5" spans="2:12" ht="24" customHeight="1" x14ac:dyDescent="0.25">
      <c r="B5" s="30" t="str">
        <f>"Kompetenz  "&amp;Jahresplanung!B23</f>
        <v>Kompetenz  2:</v>
      </c>
      <c r="E5" s="75" t="s">
        <v>24</v>
      </c>
      <c r="L5" s="166"/>
    </row>
    <row r="6" spans="2:12" ht="15.75" x14ac:dyDescent="0.25">
      <c r="B6" s="167" t="str">
        <f>IF(Jahresplanung!C23="","",Jahresplanung!C23)</f>
        <v/>
      </c>
      <c r="C6" s="167"/>
      <c r="D6" s="167"/>
      <c r="E6" s="167"/>
      <c r="F6" s="167"/>
      <c r="G6" s="167"/>
      <c r="H6" s="167"/>
      <c r="I6" s="167"/>
      <c r="J6" s="167"/>
      <c r="K6" s="167"/>
      <c r="L6" s="167"/>
    </row>
    <row r="7" spans="2:12" ht="15" customHeight="1" x14ac:dyDescent="0.25">
      <c r="B7" s="45"/>
      <c r="C7" s="45"/>
      <c r="D7" s="45"/>
      <c r="E7" s="45"/>
      <c r="F7" s="45"/>
      <c r="G7" s="45"/>
      <c r="H7" s="45"/>
      <c r="I7" s="45"/>
      <c r="J7" s="45"/>
      <c r="K7" s="45"/>
      <c r="L7" s="46" t="str">
        <f>IF(AND(Jahresplanung!W23="",Jahresplanung!X23="",Jahresplanung!Y23="",Jahresplanung!Z23=""),"","Aspekte: "&amp;LEFT(IF(Jahresplanung!W23="x","Fachkompetenz - ","")&amp;IF(Jahresplanung!X23="x","Methodenkompetenz - ","")&amp;IF(Jahresplanung!Y23="x","Sozialkompetenz - ","")&amp;IF(Jahresplanung!Z23="x","Selbstkompetenz - ",""),LEN(IF(Jahresplanung!W23="x","Fachkompetenz - ","")&amp;IF(Jahresplanung!X23="x","Methodenkompetenz - ","")&amp;IF(Jahresplanung!Y23="x","Sozialkompetenz - ","")&amp;IF(Jahresplanung!Z23="x","Selbstkompetenz - ",""))-3))</f>
        <v/>
      </c>
    </row>
    <row r="8" spans="2:12" ht="24" customHeight="1" x14ac:dyDescent="0.25">
      <c r="B8" s="31" t="s">
        <v>22</v>
      </c>
      <c r="E8" s="75" t="s">
        <v>24</v>
      </c>
    </row>
    <row r="9" spans="2:12" x14ac:dyDescent="0.25">
      <c r="B9" s="43" t="s">
        <v>52</v>
      </c>
      <c r="C9" s="165"/>
      <c r="D9" s="165"/>
      <c r="E9" s="165"/>
      <c r="F9" s="165"/>
      <c r="G9" s="165"/>
      <c r="H9" s="165"/>
      <c r="I9" s="165"/>
      <c r="J9" s="165"/>
      <c r="K9" s="165"/>
      <c r="L9" s="92"/>
    </row>
    <row r="10" spans="2:12" x14ac:dyDescent="0.25">
      <c r="B10" s="43" t="s">
        <v>52</v>
      </c>
      <c r="C10" s="165"/>
      <c r="D10" s="165"/>
      <c r="E10" s="165"/>
      <c r="F10" s="165"/>
      <c r="G10" s="165"/>
      <c r="H10" s="165"/>
      <c r="I10" s="165"/>
      <c r="J10" s="165"/>
      <c r="K10" s="165"/>
      <c r="L10" s="92"/>
    </row>
    <row r="11" spans="2:12" x14ac:dyDescent="0.25">
      <c r="B11" s="43" t="s">
        <v>52</v>
      </c>
      <c r="C11" s="165"/>
      <c r="D11" s="165"/>
      <c r="E11" s="165"/>
      <c r="F11" s="165"/>
      <c r="G11" s="165"/>
      <c r="H11" s="165"/>
      <c r="I11" s="165"/>
      <c r="J11" s="165"/>
      <c r="K11" s="165"/>
      <c r="L11" s="92"/>
    </row>
    <row r="12" spans="2:12" x14ac:dyDescent="0.25">
      <c r="B12" s="43" t="s">
        <v>52</v>
      </c>
      <c r="C12" s="165"/>
      <c r="D12" s="165"/>
      <c r="E12" s="165"/>
      <c r="F12" s="165"/>
      <c r="G12" s="165"/>
      <c r="H12" s="165"/>
      <c r="I12" s="165"/>
      <c r="J12" s="165"/>
      <c r="K12" s="165"/>
      <c r="L12" s="92"/>
    </row>
    <row r="13" spans="2:12" ht="24" customHeight="1" x14ac:dyDescent="0.25">
      <c r="B13" s="31" t="s">
        <v>23</v>
      </c>
      <c r="E13" s="75" t="s">
        <v>24</v>
      </c>
    </row>
    <row r="14" spans="2:12" x14ac:dyDescent="0.25">
      <c r="B14" s="43" t="s">
        <v>52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92"/>
    </row>
    <row r="15" spans="2:12" x14ac:dyDescent="0.25">
      <c r="B15" s="43" t="s">
        <v>52</v>
      </c>
      <c r="C15" s="165"/>
      <c r="D15" s="165"/>
      <c r="E15" s="165"/>
      <c r="F15" s="165"/>
      <c r="G15" s="165"/>
      <c r="H15" s="165"/>
      <c r="I15" s="165"/>
      <c r="J15" s="165"/>
      <c r="K15" s="165"/>
      <c r="L15" s="92"/>
    </row>
    <row r="16" spans="2:12" x14ac:dyDescent="0.25">
      <c r="B16" s="43" t="s">
        <v>52</v>
      </c>
      <c r="C16" s="165"/>
      <c r="D16" s="165"/>
      <c r="E16" s="165"/>
      <c r="F16" s="165"/>
      <c r="G16" s="165"/>
      <c r="H16" s="165"/>
      <c r="I16" s="165"/>
      <c r="J16" s="165"/>
      <c r="K16" s="165"/>
      <c r="L16" s="92"/>
    </row>
    <row r="17" spans="2:12" x14ac:dyDescent="0.25">
      <c r="B17" s="43" t="s">
        <v>52</v>
      </c>
      <c r="C17" s="165"/>
      <c r="D17" s="165"/>
      <c r="E17" s="165"/>
      <c r="F17" s="165"/>
      <c r="G17" s="165"/>
      <c r="H17" s="165"/>
      <c r="I17" s="165"/>
      <c r="J17" s="165"/>
      <c r="K17" s="165"/>
      <c r="L17" s="92"/>
    </row>
    <row r="18" spans="2:12" x14ac:dyDescent="0.25">
      <c r="B18" s="43" t="s">
        <v>52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92"/>
    </row>
    <row r="19" spans="2:12" x14ac:dyDescent="0.25">
      <c r="B19" s="43" t="s">
        <v>52</v>
      </c>
      <c r="C19" s="165"/>
      <c r="D19" s="165"/>
      <c r="E19" s="165"/>
      <c r="F19" s="165"/>
      <c r="G19" s="165"/>
      <c r="H19" s="165"/>
      <c r="I19" s="165"/>
      <c r="J19" s="165"/>
      <c r="K19" s="165"/>
      <c r="L19" s="92"/>
    </row>
    <row r="20" spans="2:12" x14ac:dyDescent="0.25">
      <c r="B20" s="43" t="s">
        <v>52</v>
      </c>
      <c r="C20" s="165"/>
      <c r="D20" s="165"/>
      <c r="E20" s="165"/>
      <c r="F20" s="165"/>
      <c r="G20" s="165"/>
      <c r="H20" s="165"/>
      <c r="I20" s="165"/>
      <c r="J20" s="165"/>
      <c r="K20" s="165"/>
      <c r="L20" s="92"/>
    </row>
    <row r="21" spans="2:12" x14ac:dyDescent="0.25">
      <c r="B21" s="43" t="s">
        <v>52</v>
      </c>
      <c r="C21" s="165"/>
      <c r="D21" s="165"/>
      <c r="E21" s="165"/>
      <c r="F21" s="165"/>
      <c r="G21" s="165"/>
      <c r="H21" s="165"/>
      <c r="I21" s="165"/>
      <c r="J21" s="165"/>
      <c r="K21" s="165"/>
      <c r="L21" s="92"/>
    </row>
    <row r="22" spans="2:12" x14ac:dyDescent="0.25">
      <c r="B22" s="43" t="s">
        <v>52</v>
      </c>
      <c r="C22" s="165"/>
      <c r="D22" s="165"/>
      <c r="E22" s="165"/>
      <c r="F22" s="165"/>
      <c r="G22" s="165"/>
      <c r="H22" s="165"/>
      <c r="I22" s="165"/>
      <c r="J22" s="165"/>
      <c r="K22" s="165"/>
      <c r="L22" s="92"/>
    </row>
    <row r="23" spans="2:12" x14ac:dyDescent="0.25">
      <c r="B23" s="43" t="s">
        <v>52</v>
      </c>
      <c r="C23" s="165"/>
      <c r="D23" s="165"/>
      <c r="E23" s="165"/>
      <c r="F23" s="165"/>
      <c r="G23" s="165"/>
      <c r="H23" s="165"/>
      <c r="I23" s="165"/>
      <c r="J23" s="165"/>
      <c r="K23" s="165"/>
      <c r="L23" s="92"/>
    </row>
    <row r="24" spans="2:12" ht="24" customHeight="1" x14ac:dyDescent="0.25">
      <c r="B24" s="31" t="s">
        <v>83</v>
      </c>
    </row>
    <row r="25" spans="2:12" ht="15" customHeight="1" x14ac:dyDescent="0.25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8"/>
    </row>
    <row r="26" spans="2:12" ht="15" customHeight="1" x14ac:dyDescent="0.25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8"/>
    </row>
    <row r="27" spans="2:12" ht="24" customHeight="1" x14ac:dyDescent="0.35">
      <c r="B27" s="28" t="s">
        <v>25</v>
      </c>
    </row>
    <row r="28" spans="2:12" ht="14.45" x14ac:dyDescent="0.35">
      <c r="B28" s="28" t="s">
        <v>26</v>
      </c>
      <c r="D28" s="29" t="s">
        <v>27</v>
      </c>
      <c r="E28" s="170"/>
      <c r="F28" s="170"/>
      <c r="G28" s="170"/>
      <c r="H28" s="170"/>
      <c r="I28" s="170"/>
      <c r="J28" s="170"/>
      <c r="K28" s="170"/>
      <c r="L28" s="92"/>
    </row>
    <row r="29" spans="2:12" ht="14.45" x14ac:dyDescent="0.35">
      <c r="B29" s="28"/>
      <c r="D29" s="87" t="s">
        <v>64</v>
      </c>
      <c r="E29" s="169"/>
      <c r="F29" s="169"/>
      <c r="G29" s="169"/>
      <c r="H29" s="169"/>
      <c r="I29" s="169"/>
      <c r="J29" s="169"/>
      <c r="K29" s="169"/>
      <c r="L29" s="169"/>
    </row>
    <row r="30" spans="2:12" ht="14.45" x14ac:dyDescent="0.35">
      <c r="B30" s="28" t="str">
        <f>IF(F4&gt;=2,"Stunde 2","")</f>
        <v>Stunde 2</v>
      </c>
      <c r="D30" s="29" t="str">
        <f>IF($F$4&gt;=2,"Thema:","")</f>
        <v>Thema:</v>
      </c>
      <c r="E30" s="170"/>
      <c r="F30" s="170"/>
      <c r="G30" s="170"/>
      <c r="H30" s="170"/>
      <c r="I30" s="170"/>
      <c r="J30" s="170"/>
      <c r="K30" s="170"/>
      <c r="L30" s="92"/>
    </row>
    <row r="31" spans="2:12" ht="14.45" x14ac:dyDescent="0.35">
      <c r="B31" s="28"/>
      <c r="D31" s="87" t="str">
        <f>IF($F$4&gt;=2,"Notiz:","")</f>
        <v>Notiz:</v>
      </c>
      <c r="E31" s="169"/>
      <c r="F31" s="169"/>
      <c r="G31" s="169"/>
      <c r="H31" s="169"/>
      <c r="I31" s="169"/>
      <c r="J31" s="169"/>
      <c r="K31" s="169"/>
      <c r="L31" s="169"/>
    </row>
    <row r="32" spans="2:12" x14ac:dyDescent="0.25">
      <c r="B32" s="28" t="str">
        <f>IF($F$4&gt;=3,"Stunde 3","")</f>
        <v>Stunde 3</v>
      </c>
      <c r="D32" s="29" t="str">
        <f>IF($F$4&gt;=3,"Thema:","")</f>
        <v>Thema:</v>
      </c>
      <c r="E32" s="170"/>
      <c r="F32" s="170"/>
      <c r="G32" s="170"/>
      <c r="H32" s="170"/>
      <c r="I32" s="170"/>
      <c r="J32" s="170"/>
      <c r="K32" s="170"/>
      <c r="L32" s="92"/>
    </row>
    <row r="33" spans="2:12" x14ac:dyDescent="0.25">
      <c r="B33" s="28"/>
      <c r="D33" s="87" t="str">
        <f>IF($F$4&gt;=3,"Notiz:","")</f>
        <v>Notiz:</v>
      </c>
      <c r="E33" s="169"/>
      <c r="F33" s="169"/>
      <c r="G33" s="169"/>
      <c r="H33" s="169"/>
      <c r="I33" s="169"/>
      <c r="J33" s="169"/>
      <c r="K33" s="169"/>
      <c r="L33" s="169"/>
    </row>
    <row r="34" spans="2:12" x14ac:dyDescent="0.25">
      <c r="B34" s="28" t="str">
        <f>IF($F$4&gt;=4,"Stunde 4","")</f>
        <v>Stunde 4</v>
      </c>
      <c r="D34" s="29" t="str">
        <f>IF($F$4&gt;=4,"Thema:","")</f>
        <v>Thema:</v>
      </c>
      <c r="E34" s="170"/>
      <c r="F34" s="170"/>
      <c r="G34" s="170"/>
      <c r="H34" s="170"/>
      <c r="I34" s="170"/>
      <c r="J34" s="170"/>
      <c r="K34" s="170"/>
      <c r="L34" s="92"/>
    </row>
    <row r="35" spans="2:12" x14ac:dyDescent="0.25">
      <c r="B35" s="28"/>
      <c r="D35" s="87" t="str">
        <f>IF($F$4&gt;=4,"Notiz:","")</f>
        <v>Notiz:</v>
      </c>
      <c r="E35" s="169"/>
      <c r="F35" s="169"/>
      <c r="G35" s="169"/>
      <c r="H35" s="169"/>
      <c r="I35" s="169"/>
      <c r="J35" s="169"/>
      <c r="K35" s="169"/>
      <c r="L35" s="169"/>
    </row>
    <row r="36" spans="2:12" x14ac:dyDescent="0.25">
      <c r="B36" s="28" t="str">
        <f>IF($F$4&gt;=5,"Stunde 5","")</f>
        <v>Stunde 5</v>
      </c>
      <c r="D36" s="29" t="str">
        <f>IF($F$4&gt;=5,"Thema:","")</f>
        <v>Thema:</v>
      </c>
      <c r="E36" s="170"/>
      <c r="F36" s="170"/>
      <c r="G36" s="170"/>
      <c r="H36" s="170"/>
      <c r="I36" s="170"/>
      <c r="J36" s="170"/>
      <c r="K36" s="170"/>
      <c r="L36" s="92"/>
    </row>
    <row r="37" spans="2:12" x14ac:dyDescent="0.25">
      <c r="B37" s="28"/>
      <c r="D37" s="87" t="str">
        <f>IF($F$4&gt;=5,"Notiz:","")</f>
        <v>Notiz:</v>
      </c>
      <c r="E37" s="169"/>
      <c r="F37" s="169"/>
      <c r="G37" s="169"/>
      <c r="H37" s="169"/>
      <c r="I37" s="169"/>
      <c r="J37" s="169"/>
      <c r="K37" s="169"/>
      <c r="L37" s="169"/>
    </row>
    <row r="38" spans="2:12" x14ac:dyDescent="0.25">
      <c r="B38" s="28" t="str">
        <f>IF($F$4&gt;=6,"Stunde 6","")</f>
        <v>Stunde 6</v>
      </c>
      <c r="D38" s="29" t="str">
        <f>IF($F$4&gt;=6,"Thema:","")</f>
        <v>Thema:</v>
      </c>
      <c r="E38" s="170"/>
      <c r="F38" s="170"/>
      <c r="G38" s="170"/>
      <c r="H38" s="170"/>
      <c r="I38" s="170"/>
      <c r="J38" s="170"/>
      <c r="K38" s="170"/>
      <c r="L38" s="92"/>
    </row>
    <row r="39" spans="2:12" x14ac:dyDescent="0.25">
      <c r="B39" s="28"/>
      <c r="D39" s="87" t="str">
        <f>IF($F$4&gt;=6,"Notiz:","")</f>
        <v>Notiz:</v>
      </c>
      <c r="E39" s="169"/>
      <c r="F39" s="169"/>
      <c r="G39" s="169"/>
      <c r="H39" s="169"/>
      <c r="I39" s="169"/>
      <c r="J39" s="169"/>
      <c r="K39" s="169"/>
      <c r="L39" s="169"/>
    </row>
    <row r="40" spans="2:12" x14ac:dyDescent="0.25">
      <c r="B40" s="28" t="str">
        <f>IF($F$4&gt;=7,"Stunde 7","")</f>
        <v>Stunde 7</v>
      </c>
      <c r="D40" s="29" t="str">
        <f>IF($F$4&gt;=7,"Thema:","")</f>
        <v>Thema:</v>
      </c>
      <c r="E40" s="170"/>
      <c r="F40" s="170"/>
      <c r="G40" s="170"/>
      <c r="H40" s="170"/>
      <c r="I40" s="170"/>
      <c r="J40" s="170"/>
      <c r="K40" s="170"/>
      <c r="L40" s="92"/>
    </row>
    <row r="41" spans="2:12" x14ac:dyDescent="0.25">
      <c r="B41" s="28"/>
      <c r="D41" s="87" t="str">
        <f>IF($F$4&gt;=7,"Notiz:","")</f>
        <v>Notiz:</v>
      </c>
      <c r="E41" s="169"/>
      <c r="F41" s="169"/>
      <c r="G41" s="169"/>
      <c r="H41" s="169"/>
      <c r="I41" s="169"/>
      <c r="J41" s="169"/>
      <c r="K41" s="169"/>
      <c r="L41" s="169"/>
    </row>
    <row r="42" spans="2:12" x14ac:dyDescent="0.25">
      <c r="B42" s="28" t="str">
        <f>IF($F$4&gt;=8,"Stunde 8","")</f>
        <v>Stunde 8</v>
      </c>
      <c r="D42" s="29" t="str">
        <f>IF($F$4&gt;=8,"Thema:","")</f>
        <v>Thema:</v>
      </c>
      <c r="E42" s="170"/>
      <c r="F42" s="170"/>
      <c r="G42" s="170"/>
      <c r="H42" s="170"/>
      <c r="I42" s="170"/>
      <c r="J42" s="170"/>
      <c r="K42" s="170"/>
      <c r="L42" s="92"/>
    </row>
    <row r="43" spans="2:12" x14ac:dyDescent="0.25">
      <c r="D43" s="87" t="str">
        <f>IF($F$4&gt;=8,"Notiz:","")</f>
        <v>Notiz:</v>
      </c>
      <c r="E43" s="169"/>
      <c r="F43" s="169"/>
      <c r="G43" s="169"/>
      <c r="H43" s="169"/>
      <c r="I43" s="169"/>
      <c r="J43" s="169"/>
      <c r="K43" s="169"/>
      <c r="L43" s="169"/>
    </row>
    <row r="44" spans="2:12" x14ac:dyDescent="0.25">
      <c r="B44" s="28" t="str">
        <f>IF($F$4&gt;=9,"Stunde 9","")</f>
        <v>Stunde 9</v>
      </c>
      <c r="D44" s="29" t="str">
        <f>IF($F$4&gt;=9,"Thema:","")</f>
        <v>Thema:</v>
      </c>
      <c r="E44" s="170"/>
      <c r="F44" s="170"/>
      <c r="G44" s="170"/>
      <c r="H44" s="170"/>
      <c r="I44" s="170"/>
      <c r="J44" s="170"/>
      <c r="K44" s="170"/>
      <c r="L44" s="92"/>
    </row>
    <row r="45" spans="2:12" x14ac:dyDescent="0.25">
      <c r="B45" s="28"/>
      <c r="D45" s="87" t="str">
        <f>IF($F$4&gt;=9,"Notiz:","")</f>
        <v>Notiz:</v>
      </c>
      <c r="E45" s="169"/>
      <c r="F45" s="169"/>
      <c r="G45" s="169"/>
      <c r="H45" s="169"/>
      <c r="I45" s="169"/>
      <c r="J45" s="169"/>
      <c r="K45" s="169"/>
      <c r="L45" s="169"/>
    </row>
    <row r="46" spans="2:12" x14ac:dyDescent="0.25">
      <c r="B46" s="28" t="str">
        <f>IF($F$4&gt;=10,"Stunde 10","")</f>
        <v>Stunde 10</v>
      </c>
      <c r="D46" s="29" t="str">
        <f>IF($F$4&gt;=10,"Thema:","")</f>
        <v>Thema:</v>
      </c>
      <c r="E46" s="170"/>
      <c r="F46" s="170"/>
      <c r="G46" s="170"/>
      <c r="H46" s="170"/>
      <c r="I46" s="170"/>
      <c r="J46" s="170"/>
      <c r="K46" s="170"/>
      <c r="L46" s="92"/>
    </row>
    <row r="47" spans="2:12" x14ac:dyDescent="0.25">
      <c r="D47" s="87" t="str">
        <f>IF($F$4&gt;=10,"Notiz:","")</f>
        <v>Notiz:</v>
      </c>
      <c r="E47" s="169"/>
      <c r="F47" s="169"/>
      <c r="G47" s="169"/>
      <c r="H47" s="169"/>
      <c r="I47" s="169"/>
      <c r="J47" s="169"/>
      <c r="K47" s="169"/>
      <c r="L47" s="169"/>
    </row>
    <row r="48" spans="2:12" ht="4.5" customHeight="1" x14ac:dyDescent="0.25">
      <c r="D48" s="7"/>
      <c r="E48" s="76"/>
      <c r="F48" s="76"/>
      <c r="G48" s="76"/>
      <c r="H48" s="76"/>
      <c r="I48" s="76"/>
      <c r="J48" s="76"/>
      <c r="K48" s="44"/>
    </row>
    <row r="49" spans="4:12" s="25" customFormat="1" ht="15" customHeight="1" x14ac:dyDescent="0.25">
      <c r="D49" s="32" t="s">
        <v>20</v>
      </c>
      <c r="E49" s="171"/>
      <c r="F49" s="171"/>
      <c r="G49" s="171"/>
      <c r="H49" s="171"/>
      <c r="I49" s="171"/>
      <c r="J49" s="171"/>
      <c r="K49" s="171"/>
      <c r="L49" s="171"/>
    </row>
  </sheetData>
  <sheetProtection password="C9B3" sheet="1" objects="1" scenarios="1" selectLockedCells="1"/>
  <mergeCells count="40">
    <mergeCell ref="E46:K46"/>
    <mergeCell ref="E47:L47"/>
    <mergeCell ref="E49:L49"/>
    <mergeCell ref="E40:K40"/>
    <mergeCell ref="E41:L41"/>
    <mergeCell ref="E42:K42"/>
    <mergeCell ref="E43:L43"/>
    <mergeCell ref="E44:K44"/>
    <mergeCell ref="E45:L45"/>
    <mergeCell ref="E39:L39"/>
    <mergeCell ref="E28:K28"/>
    <mergeCell ref="E29:L29"/>
    <mergeCell ref="E30:K30"/>
    <mergeCell ref="E31:L31"/>
    <mergeCell ref="E32:K32"/>
    <mergeCell ref="E33:L33"/>
    <mergeCell ref="E34:K34"/>
    <mergeCell ref="E35:L35"/>
    <mergeCell ref="E36:K36"/>
    <mergeCell ref="E37:L37"/>
    <mergeCell ref="E38:K38"/>
    <mergeCell ref="L25:L26"/>
    <mergeCell ref="B26:K26"/>
    <mergeCell ref="C14:K14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B25:K25"/>
    <mergeCell ref="C12:K12"/>
    <mergeCell ref="L2:L5"/>
    <mergeCell ref="B6:L6"/>
    <mergeCell ref="C9:K9"/>
    <mergeCell ref="C10:K10"/>
    <mergeCell ref="C11:K11"/>
  </mergeCells>
  <conditionalFormatting sqref="C11:C12">
    <cfRule type="notContainsBlanks" dxfId="143" priority="17">
      <formula>LEN(TRIM(C11))&gt;0</formula>
    </cfRule>
  </conditionalFormatting>
  <conditionalFormatting sqref="C18:C23">
    <cfRule type="notContainsBlanks" dxfId="142" priority="18">
      <formula>LEN(TRIM(C18))&gt;0</formula>
    </cfRule>
  </conditionalFormatting>
  <conditionalFormatting sqref="B25:B26">
    <cfRule type="notContainsBlanks" dxfId="141" priority="16">
      <formula>LEN(TRIM(B25))&gt;0</formula>
    </cfRule>
  </conditionalFormatting>
  <conditionalFormatting sqref="D28 D30 D32 D34 D36:K36 D38:K38 D40:K40 D42:K42 D44:K44 D46:K46">
    <cfRule type="notContainsBlanks" dxfId="140" priority="15">
      <formula>LEN(TRIM(D28))&gt;0</formula>
    </cfRule>
  </conditionalFormatting>
  <conditionalFormatting sqref="D29 D31 D33 D35 D37:K37 D39:K39 D41:K41 D43:K43 D45:K45 D47:K48">
    <cfRule type="notContainsBlanks" dxfId="139" priority="14">
      <formula>LEN(TRIM(D29))&gt;0</formula>
    </cfRule>
  </conditionalFormatting>
  <conditionalFormatting sqref="C9:C10">
    <cfRule type="notContainsBlanks" dxfId="138" priority="13">
      <formula>LEN(TRIM(C9))&gt;0</formula>
    </cfRule>
  </conditionalFormatting>
  <conditionalFormatting sqref="C14:C17">
    <cfRule type="notContainsBlanks" dxfId="137" priority="12">
      <formula>LEN(TRIM(C14))&gt;0</formula>
    </cfRule>
  </conditionalFormatting>
  <conditionalFormatting sqref="E28:K28 E30:K30 E32:K32 E34:K34">
    <cfRule type="notContainsBlanks" dxfId="136" priority="11">
      <formula>LEN(TRIM(E28))&gt;0</formula>
    </cfRule>
  </conditionalFormatting>
  <conditionalFormatting sqref="E29:K29 E31:K31 E33:K33 E35:K35">
    <cfRule type="notContainsBlanks" dxfId="135" priority="10">
      <formula>LEN(TRIM(E29))&gt;0</formula>
    </cfRule>
  </conditionalFormatting>
  <conditionalFormatting sqref="L9:L12 L14:L23">
    <cfRule type="expression" dxfId="134" priority="7">
      <formula>L9="x"</formula>
    </cfRule>
    <cfRule type="expression" dxfId="133" priority="8">
      <formula>C9&lt;&gt;""</formula>
    </cfRule>
    <cfRule type="expression" dxfId="132" priority="9">
      <formula>C9=""</formula>
    </cfRule>
  </conditionalFormatting>
  <conditionalFormatting sqref="L25">
    <cfRule type="expression" dxfId="131" priority="4">
      <formula>L25="x"</formula>
    </cfRule>
    <cfRule type="expression" dxfId="130" priority="5">
      <formula>B25&lt;&gt;""</formula>
    </cfRule>
    <cfRule type="expression" dxfId="129" priority="6">
      <formula>B25=""</formula>
    </cfRule>
  </conditionalFormatting>
  <conditionalFormatting sqref="L28 L36 L34 L32 L30 L46 L44 L42 L40 L38">
    <cfRule type="expression" dxfId="128" priority="1">
      <formula>L28="x"</formula>
    </cfRule>
    <cfRule type="expression" dxfId="127" priority="2">
      <formula>E28&lt;&gt;""</formula>
    </cfRule>
    <cfRule type="expression" dxfId="126" priority="3">
      <formula>E28=""</formula>
    </cfRule>
  </conditionalFormatting>
  <pageMargins left="0.70866141732283472" right="0.70866141732283472" top="0.78740157480314965" bottom="0.59055118110236227" header="0.31496062992125984" footer="0.31496062992125984"/>
  <pageSetup paperSize="9" scale="98" orientation="portrait" r:id="rId1"/>
  <headerFooter>
    <oddHeader>&amp;C&amp;"-,Fett"&amp;14Abschnittsplanung Bewegung und Sport</oddHeader>
    <oddFooter>&amp;L&amp;7© Molecz, v 1.0 /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B1:L49"/>
  <sheetViews>
    <sheetView showGridLines="0" showRowColHeaders="0" zoomScaleNormal="100" workbookViewId="0">
      <selection activeCell="C9" sqref="C9:K9"/>
    </sheetView>
  </sheetViews>
  <sheetFormatPr baseColWidth="10" defaultColWidth="11.42578125" defaultRowHeight="15" x14ac:dyDescent="0.25"/>
  <cols>
    <col min="1" max="1" width="1.85546875" style="75" customWidth="1"/>
    <col min="2" max="2" width="2.85546875" style="75" customWidth="1"/>
    <col min="3" max="3" width="6.7109375" style="75" customWidth="1"/>
    <col min="4" max="4" width="7.7109375" style="75" customWidth="1"/>
    <col min="5" max="5" width="4.28515625" style="75" customWidth="1"/>
    <col min="6" max="6" width="3.42578125" style="75" customWidth="1"/>
    <col min="7" max="7" width="15" style="75" customWidth="1"/>
    <col min="8" max="9" width="11.42578125" style="75"/>
    <col min="10" max="10" width="10.28515625" style="75" customWidth="1"/>
    <col min="11" max="11" width="13.85546875" style="75" customWidth="1"/>
    <col min="12" max="12" width="1.42578125" style="75" customWidth="1"/>
    <col min="13" max="16384" width="11.42578125" style="75"/>
  </cols>
  <sheetData>
    <row r="1" spans="2:12" ht="15.6" x14ac:dyDescent="0.35">
      <c r="B1" s="26" t="str">
        <f>Jahresplanung!B1</f>
        <v xml:space="preserve">Lehrer/in: </v>
      </c>
      <c r="D1" s="26"/>
      <c r="E1" s="26"/>
      <c r="H1" s="27" t="str">
        <f>Jahresplanung!Z1&amp;" "&amp;Jahresplanung!AA1</f>
        <v xml:space="preserve">Klasse: </v>
      </c>
      <c r="L1" s="8" t="str">
        <f>Jahresplanung!AW1</f>
        <v>Schuljahr: 2018/19</v>
      </c>
    </row>
    <row r="2" spans="2:12" x14ac:dyDescent="0.25">
      <c r="B2" s="75" t="str">
        <f>Jahresplanung!B3</f>
        <v>Anzahl Schüler/innen:</v>
      </c>
      <c r="F2" s="29" t="str">
        <f>Jahresplanung!H3</f>
        <v/>
      </c>
      <c r="L2" s="166" t="s">
        <v>65</v>
      </c>
    </row>
    <row r="3" spans="2:12" x14ac:dyDescent="0.25">
      <c r="B3" s="75" t="str">
        <f>Jahresplanung!B4</f>
        <v>Wochenstundenzahl:</v>
      </c>
      <c r="F3" s="29" t="str">
        <f>Jahresplanung!H4</f>
        <v/>
      </c>
      <c r="L3" s="166"/>
    </row>
    <row r="4" spans="2:12" x14ac:dyDescent="0.25">
      <c r="B4" s="75" t="s">
        <v>28</v>
      </c>
      <c r="F4" s="33" t="str">
        <f>Jahresplanung!AA24</f>
        <v/>
      </c>
      <c r="L4" s="166"/>
    </row>
    <row r="5" spans="2:12" ht="24" customHeight="1" x14ac:dyDescent="0.25">
      <c r="B5" s="30" t="str">
        <f>"Kompetenz  "&amp;Jahresplanung!B24</f>
        <v>Kompetenz  3:</v>
      </c>
      <c r="E5" s="75" t="s">
        <v>24</v>
      </c>
      <c r="L5" s="166"/>
    </row>
    <row r="6" spans="2:12" ht="15.75" x14ac:dyDescent="0.25">
      <c r="B6" s="167" t="str">
        <f>IF(Jahresplanung!C24="","",Jahresplanung!C24)</f>
        <v/>
      </c>
      <c r="C6" s="167"/>
      <c r="D6" s="167"/>
      <c r="E6" s="167"/>
      <c r="F6" s="167"/>
      <c r="G6" s="167"/>
      <c r="H6" s="167"/>
      <c r="I6" s="167"/>
      <c r="J6" s="167"/>
      <c r="K6" s="167"/>
      <c r="L6" s="167"/>
    </row>
    <row r="7" spans="2:12" ht="15" customHeight="1" x14ac:dyDescent="0.25">
      <c r="B7" s="45"/>
      <c r="C7" s="45"/>
      <c r="D7" s="45"/>
      <c r="E7" s="45"/>
      <c r="F7" s="45"/>
      <c r="G7" s="45"/>
      <c r="H7" s="45"/>
      <c r="I7" s="45"/>
      <c r="J7" s="45"/>
      <c r="K7" s="45"/>
      <c r="L7" s="46" t="str">
        <f>IF(AND(Jahresplanung!W24="",Jahresplanung!X24="",Jahresplanung!Y24="",Jahresplanung!Z24=""),"","Aspekte: "&amp;LEFT(IF(Jahresplanung!W24="x","Fachkompetenz - ","")&amp;IF(Jahresplanung!X24="x","Methodenkompetenz - ","")&amp;IF(Jahresplanung!Y24="x","Sozialkompetenz - ","")&amp;IF(Jahresplanung!Z24="x","Selbstkompetenz - ",""),LEN(IF(Jahresplanung!W24="x","Fachkompetenz - ","")&amp;IF(Jahresplanung!X24="x","Methodenkompetenz - ","")&amp;IF(Jahresplanung!Y24="x","Sozialkompetenz - ","")&amp;IF(Jahresplanung!Z24="x","Selbstkompetenz - ",""))-3))</f>
        <v/>
      </c>
    </row>
    <row r="8" spans="2:12" ht="24" customHeight="1" x14ac:dyDescent="0.25">
      <c r="B8" s="31" t="s">
        <v>22</v>
      </c>
      <c r="E8" s="75" t="s">
        <v>24</v>
      </c>
    </row>
    <row r="9" spans="2:12" x14ac:dyDescent="0.25">
      <c r="B9" s="43" t="s">
        <v>52</v>
      </c>
      <c r="C9" s="165"/>
      <c r="D9" s="165"/>
      <c r="E9" s="165"/>
      <c r="F9" s="165"/>
      <c r="G9" s="165"/>
      <c r="H9" s="165"/>
      <c r="I9" s="165"/>
      <c r="J9" s="165"/>
      <c r="K9" s="165"/>
      <c r="L9" s="92"/>
    </row>
    <row r="10" spans="2:12" x14ac:dyDescent="0.25">
      <c r="B10" s="43" t="s">
        <v>52</v>
      </c>
      <c r="C10" s="165"/>
      <c r="D10" s="165"/>
      <c r="E10" s="165"/>
      <c r="F10" s="165"/>
      <c r="G10" s="165"/>
      <c r="H10" s="165"/>
      <c r="I10" s="165"/>
      <c r="J10" s="165"/>
      <c r="K10" s="165"/>
      <c r="L10" s="92"/>
    </row>
    <row r="11" spans="2:12" x14ac:dyDescent="0.25">
      <c r="B11" s="43" t="s">
        <v>52</v>
      </c>
      <c r="C11" s="165"/>
      <c r="D11" s="165"/>
      <c r="E11" s="165"/>
      <c r="F11" s="165"/>
      <c r="G11" s="165"/>
      <c r="H11" s="165"/>
      <c r="I11" s="165"/>
      <c r="J11" s="165"/>
      <c r="K11" s="165"/>
      <c r="L11" s="92"/>
    </row>
    <row r="12" spans="2:12" x14ac:dyDescent="0.25">
      <c r="B12" s="43" t="s">
        <v>52</v>
      </c>
      <c r="C12" s="165"/>
      <c r="D12" s="165"/>
      <c r="E12" s="165"/>
      <c r="F12" s="165"/>
      <c r="G12" s="165"/>
      <c r="H12" s="165"/>
      <c r="I12" s="165"/>
      <c r="J12" s="165"/>
      <c r="K12" s="165"/>
      <c r="L12" s="92"/>
    </row>
    <row r="13" spans="2:12" ht="24" customHeight="1" x14ac:dyDescent="0.25">
      <c r="B13" s="31" t="s">
        <v>23</v>
      </c>
      <c r="E13" s="75" t="s">
        <v>24</v>
      </c>
    </row>
    <row r="14" spans="2:12" x14ac:dyDescent="0.25">
      <c r="B14" s="43" t="s">
        <v>52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92"/>
    </row>
    <row r="15" spans="2:12" x14ac:dyDescent="0.25">
      <c r="B15" s="43" t="s">
        <v>52</v>
      </c>
      <c r="C15" s="165"/>
      <c r="D15" s="165"/>
      <c r="E15" s="165"/>
      <c r="F15" s="165"/>
      <c r="G15" s="165"/>
      <c r="H15" s="165"/>
      <c r="I15" s="165"/>
      <c r="J15" s="165"/>
      <c r="K15" s="165"/>
      <c r="L15" s="92"/>
    </row>
    <row r="16" spans="2:12" x14ac:dyDescent="0.25">
      <c r="B16" s="43" t="s">
        <v>52</v>
      </c>
      <c r="C16" s="165"/>
      <c r="D16" s="165"/>
      <c r="E16" s="165"/>
      <c r="F16" s="165"/>
      <c r="G16" s="165"/>
      <c r="H16" s="165"/>
      <c r="I16" s="165"/>
      <c r="J16" s="165"/>
      <c r="K16" s="165"/>
      <c r="L16" s="92"/>
    </row>
    <row r="17" spans="2:12" x14ac:dyDescent="0.25">
      <c r="B17" s="43" t="s">
        <v>52</v>
      </c>
      <c r="C17" s="165"/>
      <c r="D17" s="165"/>
      <c r="E17" s="165"/>
      <c r="F17" s="165"/>
      <c r="G17" s="165"/>
      <c r="H17" s="165"/>
      <c r="I17" s="165"/>
      <c r="J17" s="165"/>
      <c r="K17" s="165"/>
      <c r="L17" s="92"/>
    </row>
    <row r="18" spans="2:12" x14ac:dyDescent="0.25">
      <c r="B18" s="43" t="s">
        <v>52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92"/>
    </row>
    <row r="19" spans="2:12" x14ac:dyDescent="0.25">
      <c r="B19" s="43" t="s">
        <v>52</v>
      </c>
      <c r="C19" s="165"/>
      <c r="D19" s="165"/>
      <c r="E19" s="165"/>
      <c r="F19" s="165"/>
      <c r="G19" s="165"/>
      <c r="H19" s="165"/>
      <c r="I19" s="165"/>
      <c r="J19" s="165"/>
      <c r="K19" s="165"/>
      <c r="L19" s="92"/>
    </row>
    <row r="20" spans="2:12" x14ac:dyDescent="0.25">
      <c r="B20" s="43" t="s">
        <v>52</v>
      </c>
      <c r="C20" s="165"/>
      <c r="D20" s="165"/>
      <c r="E20" s="165"/>
      <c r="F20" s="165"/>
      <c r="G20" s="165"/>
      <c r="H20" s="165"/>
      <c r="I20" s="165"/>
      <c r="J20" s="165"/>
      <c r="K20" s="165"/>
      <c r="L20" s="92"/>
    </row>
    <row r="21" spans="2:12" x14ac:dyDescent="0.25">
      <c r="B21" s="43" t="s">
        <v>52</v>
      </c>
      <c r="C21" s="165"/>
      <c r="D21" s="165"/>
      <c r="E21" s="165"/>
      <c r="F21" s="165"/>
      <c r="G21" s="165"/>
      <c r="H21" s="165"/>
      <c r="I21" s="165"/>
      <c r="J21" s="165"/>
      <c r="K21" s="165"/>
      <c r="L21" s="92"/>
    </row>
    <row r="22" spans="2:12" x14ac:dyDescent="0.25">
      <c r="B22" s="43" t="s">
        <v>52</v>
      </c>
      <c r="C22" s="165"/>
      <c r="D22" s="165"/>
      <c r="E22" s="165"/>
      <c r="F22" s="165"/>
      <c r="G22" s="165"/>
      <c r="H22" s="165"/>
      <c r="I22" s="165"/>
      <c r="J22" s="165"/>
      <c r="K22" s="165"/>
      <c r="L22" s="92"/>
    </row>
    <row r="23" spans="2:12" x14ac:dyDescent="0.25">
      <c r="B23" s="43" t="s">
        <v>52</v>
      </c>
      <c r="C23" s="165"/>
      <c r="D23" s="165"/>
      <c r="E23" s="165"/>
      <c r="F23" s="165"/>
      <c r="G23" s="165"/>
      <c r="H23" s="165"/>
      <c r="I23" s="165"/>
      <c r="J23" s="165"/>
      <c r="K23" s="165"/>
      <c r="L23" s="92"/>
    </row>
    <row r="24" spans="2:12" ht="24" customHeight="1" x14ac:dyDescent="0.25">
      <c r="B24" s="31" t="s">
        <v>83</v>
      </c>
    </row>
    <row r="25" spans="2:12" ht="15" customHeight="1" x14ac:dyDescent="0.25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8"/>
    </row>
    <row r="26" spans="2:12" ht="15" customHeight="1" x14ac:dyDescent="0.25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8"/>
    </row>
    <row r="27" spans="2:12" ht="24" customHeight="1" x14ac:dyDescent="0.35">
      <c r="B27" s="28" t="s">
        <v>25</v>
      </c>
    </row>
    <row r="28" spans="2:12" ht="14.45" x14ac:dyDescent="0.35">
      <c r="B28" s="28" t="s">
        <v>26</v>
      </c>
      <c r="D28" s="29" t="s">
        <v>27</v>
      </c>
      <c r="E28" s="170"/>
      <c r="F28" s="170"/>
      <c r="G28" s="170"/>
      <c r="H28" s="170"/>
      <c r="I28" s="170"/>
      <c r="J28" s="170"/>
      <c r="K28" s="170"/>
      <c r="L28" s="92"/>
    </row>
    <row r="29" spans="2:12" ht="14.45" x14ac:dyDescent="0.35">
      <c r="B29" s="28"/>
      <c r="D29" s="87" t="s">
        <v>64</v>
      </c>
      <c r="E29" s="169"/>
      <c r="F29" s="169"/>
      <c r="G29" s="169"/>
      <c r="H29" s="169"/>
      <c r="I29" s="169"/>
      <c r="J29" s="169"/>
      <c r="K29" s="169"/>
      <c r="L29" s="169"/>
    </row>
    <row r="30" spans="2:12" ht="14.45" x14ac:dyDescent="0.35">
      <c r="B30" s="28" t="str">
        <f>IF(F4&gt;=2,"Stunde 2","")</f>
        <v>Stunde 2</v>
      </c>
      <c r="D30" s="29" t="str">
        <f>IF($F$4&gt;=2,"Thema:","")</f>
        <v>Thema:</v>
      </c>
      <c r="E30" s="170"/>
      <c r="F30" s="170"/>
      <c r="G30" s="170"/>
      <c r="H30" s="170"/>
      <c r="I30" s="170"/>
      <c r="J30" s="170"/>
      <c r="K30" s="170"/>
      <c r="L30" s="92"/>
    </row>
    <row r="31" spans="2:12" ht="14.45" x14ac:dyDescent="0.35">
      <c r="B31" s="28"/>
      <c r="D31" s="87" t="str">
        <f>IF($F$4&gt;=2,"Notiz:","")</f>
        <v>Notiz:</v>
      </c>
      <c r="E31" s="169"/>
      <c r="F31" s="169"/>
      <c r="G31" s="169"/>
      <c r="H31" s="169"/>
      <c r="I31" s="169"/>
      <c r="J31" s="169"/>
      <c r="K31" s="169"/>
      <c r="L31" s="169"/>
    </row>
    <row r="32" spans="2:12" x14ac:dyDescent="0.25">
      <c r="B32" s="28" t="str">
        <f>IF($F$4&gt;=3,"Stunde 3","")</f>
        <v>Stunde 3</v>
      </c>
      <c r="D32" s="29" t="str">
        <f>IF($F$4&gt;=3,"Thema:","")</f>
        <v>Thema:</v>
      </c>
      <c r="E32" s="170"/>
      <c r="F32" s="170"/>
      <c r="G32" s="170"/>
      <c r="H32" s="170"/>
      <c r="I32" s="170"/>
      <c r="J32" s="170"/>
      <c r="K32" s="170"/>
      <c r="L32" s="92"/>
    </row>
    <row r="33" spans="2:12" x14ac:dyDescent="0.25">
      <c r="B33" s="28"/>
      <c r="D33" s="87" t="str">
        <f>IF($F$4&gt;=3,"Notiz:","")</f>
        <v>Notiz:</v>
      </c>
      <c r="E33" s="169"/>
      <c r="F33" s="169"/>
      <c r="G33" s="169"/>
      <c r="H33" s="169"/>
      <c r="I33" s="169"/>
      <c r="J33" s="169"/>
      <c r="K33" s="169"/>
      <c r="L33" s="169"/>
    </row>
    <row r="34" spans="2:12" x14ac:dyDescent="0.25">
      <c r="B34" s="28" t="str">
        <f>IF($F$4&gt;=4,"Stunde 4","")</f>
        <v>Stunde 4</v>
      </c>
      <c r="D34" s="29" t="str">
        <f>IF($F$4&gt;=4,"Thema:","")</f>
        <v>Thema:</v>
      </c>
      <c r="E34" s="170"/>
      <c r="F34" s="170"/>
      <c r="G34" s="170"/>
      <c r="H34" s="170"/>
      <c r="I34" s="170"/>
      <c r="J34" s="170"/>
      <c r="K34" s="170"/>
      <c r="L34" s="92"/>
    </row>
    <row r="35" spans="2:12" x14ac:dyDescent="0.25">
      <c r="B35" s="28"/>
      <c r="D35" s="87" t="str">
        <f>IF($F$4&gt;=4,"Notiz:","")</f>
        <v>Notiz:</v>
      </c>
      <c r="E35" s="169"/>
      <c r="F35" s="169"/>
      <c r="G35" s="169"/>
      <c r="H35" s="169"/>
      <c r="I35" s="169"/>
      <c r="J35" s="169"/>
      <c r="K35" s="169"/>
      <c r="L35" s="169"/>
    </row>
    <row r="36" spans="2:12" x14ac:dyDescent="0.25">
      <c r="B36" s="28" t="str">
        <f>IF($F$4&gt;=5,"Stunde 5","")</f>
        <v>Stunde 5</v>
      </c>
      <c r="D36" s="29" t="str">
        <f>IF($F$4&gt;=5,"Thema:","")</f>
        <v>Thema:</v>
      </c>
      <c r="E36" s="170"/>
      <c r="F36" s="170"/>
      <c r="G36" s="170"/>
      <c r="H36" s="170"/>
      <c r="I36" s="170"/>
      <c r="J36" s="170"/>
      <c r="K36" s="170"/>
      <c r="L36" s="92"/>
    </row>
    <row r="37" spans="2:12" x14ac:dyDescent="0.25">
      <c r="B37" s="28"/>
      <c r="D37" s="87" t="str">
        <f>IF($F$4&gt;=5,"Notiz:","")</f>
        <v>Notiz:</v>
      </c>
      <c r="E37" s="169"/>
      <c r="F37" s="169"/>
      <c r="G37" s="169"/>
      <c r="H37" s="169"/>
      <c r="I37" s="169"/>
      <c r="J37" s="169"/>
      <c r="K37" s="169"/>
      <c r="L37" s="169"/>
    </row>
    <row r="38" spans="2:12" x14ac:dyDescent="0.25">
      <c r="B38" s="28" t="str">
        <f>IF($F$4&gt;=6,"Stunde 6","")</f>
        <v>Stunde 6</v>
      </c>
      <c r="D38" s="29" t="str">
        <f>IF($F$4&gt;=6,"Thema:","")</f>
        <v>Thema:</v>
      </c>
      <c r="E38" s="170"/>
      <c r="F38" s="170"/>
      <c r="G38" s="170"/>
      <c r="H38" s="170"/>
      <c r="I38" s="170"/>
      <c r="J38" s="170"/>
      <c r="K38" s="170"/>
      <c r="L38" s="92"/>
    </row>
    <row r="39" spans="2:12" x14ac:dyDescent="0.25">
      <c r="B39" s="28"/>
      <c r="D39" s="87" t="str">
        <f>IF($F$4&gt;=6,"Notiz:","")</f>
        <v>Notiz:</v>
      </c>
      <c r="E39" s="169"/>
      <c r="F39" s="169"/>
      <c r="G39" s="169"/>
      <c r="H39" s="169"/>
      <c r="I39" s="169"/>
      <c r="J39" s="169"/>
      <c r="K39" s="169"/>
      <c r="L39" s="169"/>
    </row>
    <row r="40" spans="2:12" x14ac:dyDescent="0.25">
      <c r="B40" s="28" t="str">
        <f>IF($F$4&gt;=7,"Stunde 7","")</f>
        <v>Stunde 7</v>
      </c>
      <c r="D40" s="29" t="str">
        <f>IF($F$4&gt;=7,"Thema:","")</f>
        <v>Thema:</v>
      </c>
      <c r="E40" s="170"/>
      <c r="F40" s="170"/>
      <c r="G40" s="170"/>
      <c r="H40" s="170"/>
      <c r="I40" s="170"/>
      <c r="J40" s="170"/>
      <c r="K40" s="170"/>
      <c r="L40" s="92"/>
    </row>
    <row r="41" spans="2:12" x14ac:dyDescent="0.25">
      <c r="B41" s="28"/>
      <c r="D41" s="87" t="str">
        <f>IF($F$4&gt;=7,"Notiz:","")</f>
        <v>Notiz:</v>
      </c>
      <c r="E41" s="169"/>
      <c r="F41" s="169"/>
      <c r="G41" s="169"/>
      <c r="H41" s="169"/>
      <c r="I41" s="169"/>
      <c r="J41" s="169"/>
      <c r="K41" s="169"/>
      <c r="L41" s="169"/>
    </row>
    <row r="42" spans="2:12" x14ac:dyDescent="0.25">
      <c r="B42" s="28" t="str">
        <f>IF($F$4&gt;=8,"Stunde 8","")</f>
        <v>Stunde 8</v>
      </c>
      <c r="D42" s="29" t="str">
        <f>IF($F$4&gt;=8,"Thema:","")</f>
        <v>Thema:</v>
      </c>
      <c r="E42" s="170"/>
      <c r="F42" s="170"/>
      <c r="G42" s="170"/>
      <c r="H42" s="170"/>
      <c r="I42" s="170"/>
      <c r="J42" s="170"/>
      <c r="K42" s="170"/>
      <c r="L42" s="92"/>
    </row>
    <row r="43" spans="2:12" x14ac:dyDescent="0.25">
      <c r="D43" s="87" t="str">
        <f>IF($F$4&gt;=8,"Notiz:","")</f>
        <v>Notiz:</v>
      </c>
      <c r="E43" s="169"/>
      <c r="F43" s="169"/>
      <c r="G43" s="169"/>
      <c r="H43" s="169"/>
      <c r="I43" s="169"/>
      <c r="J43" s="169"/>
      <c r="K43" s="169"/>
      <c r="L43" s="169"/>
    </row>
    <row r="44" spans="2:12" x14ac:dyDescent="0.25">
      <c r="B44" s="28" t="str">
        <f>IF($F$4&gt;=9,"Stunde 9","")</f>
        <v>Stunde 9</v>
      </c>
      <c r="D44" s="29" t="str">
        <f>IF($F$4&gt;=9,"Thema:","")</f>
        <v>Thema:</v>
      </c>
      <c r="E44" s="170"/>
      <c r="F44" s="170"/>
      <c r="G44" s="170"/>
      <c r="H44" s="170"/>
      <c r="I44" s="170"/>
      <c r="J44" s="170"/>
      <c r="K44" s="170"/>
      <c r="L44" s="92"/>
    </row>
    <row r="45" spans="2:12" x14ac:dyDescent="0.25">
      <c r="B45" s="28"/>
      <c r="D45" s="87" t="str">
        <f>IF($F$4&gt;=9,"Notiz:","")</f>
        <v>Notiz:</v>
      </c>
      <c r="E45" s="169"/>
      <c r="F45" s="169"/>
      <c r="G45" s="169"/>
      <c r="H45" s="169"/>
      <c r="I45" s="169"/>
      <c r="J45" s="169"/>
      <c r="K45" s="169"/>
      <c r="L45" s="169"/>
    </row>
    <row r="46" spans="2:12" x14ac:dyDescent="0.25">
      <c r="B46" s="28" t="str">
        <f>IF($F$4&gt;=10,"Stunde 10","")</f>
        <v>Stunde 10</v>
      </c>
      <c r="D46" s="29" t="str">
        <f>IF($F$4&gt;=10,"Thema:","")</f>
        <v>Thema:</v>
      </c>
      <c r="E46" s="170"/>
      <c r="F46" s="170"/>
      <c r="G46" s="170"/>
      <c r="H46" s="170"/>
      <c r="I46" s="170"/>
      <c r="J46" s="170"/>
      <c r="K46" s="170"/>
      <c r="L46" s="92"/>
    </row>
    <row r="47" spans="2:12" x14ac:dyDescent="0.25">
      <c r="D47" s="87" t="str">
        <f>IF($F$4&gt;=10,"Notiz:","")</f>
        <v>Notiz:</v>
      </c>
      <c r="E47" s="169"/>
      <c r="F47" s="169"/>
      <c r="G47" s="169"/>
      <c r="H47" s="169"/>
      <c r="I47" s="169"/>
      <c r="J47" s="169"/>
      <c r="K47" s="169"/>
      <c r="L47" s="169"/>
    </row>
    <row r="48" spans="2:12" ht="4.5" customHeight="1" x14ac:dyDescent="0.25">
      <c r="D48" s="7"/>
      <c r="E48" s="76"/>
      <c r="F48" s="76"/>
      <c r="G48" s="76"/>
      <c r="H48" s="76"/>
      <c r="I48" s="76"/>
      <c r="J48" s="76"/>
      <c r="K48" s="44"/>
    </row>
    <row r="49" spans="4:12" s="25" customFormat="1" ht="15" customHeight="1" x14ac:dyDescent="0.25">
      <c r="D49" s="32" t="s">
        <v>20</v>
      </c>
      <c r="E49" s="171"/>
      <c r="F49" s="171"/>
      <c r="G49" s="171"/>
      <c r="H49" s="171"/>
      <c r="I49" s="171"/>
      <c r="J49" s="171"/>
      <c r="K49" s="171"/>
      <c r="L49" s="171"/>
    </row>
  </sheetData>
  <sheetProtection password="C9B3" sheet="1" objects="1" scenarios="1" selectLockedCells="1"/>
  <mergeCells count="40">
    <mergeCell ref="E46:K46"/>
    <mergeCell ref="E47:L47"/>
    <mergeCell ref="E49:L49"/>
    <mergeCell ref="E40:K40"/>
    <mergeCell ref="E41:L41"/>
    <mergeCell ref="E42:K42"/>
    <mergeCell ref="E43:L43"/>
    <mergeCell ref="E44:K44"/>
    <mergeCell ref="E45:L45"/>
    <mergeCell ref="E39:L39"/>
    <mergeCell ref="E28:K28"/>
    <mergeCell ref="E29:L29"/>
    <mergeCell ref="E30:K30"/>
    <mergeCell ref="E31:L31"/>
    <mergeCell ref="E32:K32"/>
    <mergeCell ref="E33:L33"/>
    <mergeCell ref="E34:K34"/>
    <mergeCell ref="E35:L35"/>
    <mergeCell ref="E36:K36"/>
    <mergeCell ref="E37:L37"/>
    <mergeCell ref="E38:K38"/>
    <mergeCell ref="L25:L26"/>
    <mergeCell ref="B26:K26"/>
    <mergeCell ref="C14:K14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B25:K25"/>
    <mergeCell ref="C12:K12"/>
    <mergeCell ref="L2:L5"/>
    <mergeCell ref="B6:L6"/>
    <mergeCell ref="C9:K9"/>
    <mergeCell ref="C10:K10"/>
    <mergeCell ref="C11:K11"/>
  </mergeCells>
  <conditionalFormatting sqref="C11:C12">
    <cfRule type="notContainsBlanks" dxfId="125" priority="17">
      <formula>LEN(TRIM(C11))&gt;0</formula>
    </cfRule>
  </conditionalFormatting>
  <conditionalFormatting sqref="C18:C23">
    <cfRule type="notContainsBlanks" dxfId="124" priority="18">
      <formula>LEN(TRIM(C18))&gt;0</formula>
    </cfRule>
  </conditionalFormatting>
  <conditionalFormatting sqref="B25:B26">
    <cfRule type="notContainsBlanks" dxfId="123" priority="16">
      <formula>LEN(TRIM(B25))&gt;0</formula>
    </cfRule>
  </conditionalFormatting>
  <conditionalFormatting sqref="D28 D30 D32 D34 D36:K36 D38:K38 D40:K40 D42:K42 D44:K44 D46:K46">
    <cfRule type="notContainsBlanks" dxfId="122" priority="15">
      <formula>LEN(TRIM(D28))&gt;0</formula>
    </cfRule>
  </conditionalFormatting>
  <conditionalFormatting sqref="D29 D31 D33 D35 D37:K37 D39:K39 D41:K41 D43:K43 D45:K45 D47:K48">
    <cfRule type="notContainsBlanks" dxfId="121" priority="14">
      <formula>LEN(TRIM(D29))&gt;0</formula>
    </cfRule>
  </conditionalFormatting>
  <conditionalFormatting sqref="C9:C10">
    <cfRule type="notContainsBlanks" dxfId="120" priority="13">
      <formula>LEN(TRIM(C9))&gt;0</formula>
    </cfRule>
  </conditionalFormatting>
  <conditionalFormatting sqref="C14:C17">
    <cfRule type="notContainsBlanks" dxfId="119" priority="12">
      <formula>LEN(TRIM(C14))&gt;0</formula>
    </cfRule>
  </conditionalFormatting>
  <conditionalFormatting sqref="E28:K28 E30:K30 E32:K32 E34:K34">
    <cfRule type="notContainsBlanks" dxfId="118" priority="11">
      <formula>LEN(TRIM(E28))&gt;0</formula>
    </cfRule>
  </conditionalFormatting>
  <conditionalFormatting sqref="E29:K29 E31:K31 E33:K33 E35:K35">
    <cfRule type="notContainsBlanks" dxfId="117" priority="10">
      <formula>LEN(TRIM(E29))&gt;0</formula>
    </cfRule>
  </conditionalFormatting>
  <conditionalFormatting sqref="L9:L12 L14:L23">
    <cfRule type="expression" dxfId="116" priority="7">
      <formula>L9="x"</formula>
    </cfRule>
    <cfRule type="expression" dxfId="115" priority="8">
      <formula>C9&lt;&gt;""</formula>
    </cfRule>
    <cfRule type="expression" dxfId="114" priority="9">
      <formula>C9=""</formula>
    </cfRule>
  </conditionalFormatting>
  <conditionalFormatting sqref="L25">
    <cfRule type="expression" dxfId="113" priority="4">
      <formula>L25="x"</formula>
    </cfRule>
    <cfRule type="expression" dxfId="112" priority="5">
      <formula>B25&lt;&gt;""</formula>
    </cfRule>
    <cfRule type="expression" dxfId="111" priority="6">
      <formula>B25=""</formula>
    </cfRule>
  </conditionalFormatting>
  <conditionalFormatting sqref="L28 L36 L34 L32 L30 L46 L44 L42 L40 L38">
    <cfRule type="expression" dxfId="110" priority="1">
      <formula>L28="x"</formula>
    </cfRule>
    <cfRule type="expression" dxfId="109" priority="2">
      <formula>E28&lt;&gt;""</formula>
    </cfRule>
    <cfRule type="expression" dxfId="108" priority="3">
      <formula>E28=""</formula>
    </cfRule>
  </conditionalFormatting>
  <pageMargins left="0.70866141732283472" right="0.70866141732283472" top="0.78740157480314965" bottom="0.59055118110236227" header="0.31496062992125984" footer="0.31496062992125984"/>
  <pageSetup paperSize="9" scale="98" orientation="portrait" r:id="rId1"/>
  <headerFooter>
    <oddHeader>&amp;C&amp;"-,Fett"&amp;14Abschnittsplanung Bewegung und Sport</oddHeader>
    <oddFooter>&amp;L&amp;7© Molecz, v 1.0 /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B1:L49"/>
  <sheetViews>
    <sheetView showGridLines="0" showRowColHeaders="0" zoomScaleNormal="100" workbookViewId="0">
      <selection activeCell="C9" sqref="C9:K9"/>
    </sheetView>
  </sheetViews>
  <sheetFormatPr baseColWidth="10" defaultColWidth="11.42578125" defaultRowHeight="15" x14ac:dyDescent="0.25"/>
  <cols>
    <col min="1" max="1" width="1.85546875" style="75" customWidth="1"/>
    <col min="2" max="2" width="2.85546875" style="75" customWidth="1"/>
    <col min="3" max="3" width="6.7109375" style="75" customWidth="1"/>
    <col min="4" max="4" width="7.7109375" style="75" customWidth="1"/>
    <col min="5" max="5" width="4.28515625" style="75" customWidth="1"/>
    <col min="6" max="6" width="3.42578125" style="75" customWidth="1"/>
    <col min="7" max="7" width="15" style="75" customWidth="1"/>
    <col min="8" max="9" width="11.42578125" style="75"/>
    <col min="10" max="10" width="10.28515625" style="75" customWidth="1"/>
    <col min="11" max="11" width="13.85546875" style="75" customWidth="1"/>
    <col min="12" max="12" width="1.42578125" style="75" customWidth="1"/>
    <col min="13" max="16384" width="11.42578125" style="75"/>
  </cols>
  <sheetData>
    <row r="1" spans="2:12" ht="15.6" x14ac:dyDescent="0.35">
      <c r="B1" s="26" t="str">
        <f>Jahresplanung!B1</f>
        <v xml:space="preserve">Lehrer/in: </v>
      </c>
      <c r="D1" s="26"/>
      <c r="E1" s="26"/>
      <c r="H1" s="27" t="str">
        <f>Jahresplanung!Z1&amp;" "&amp;Jahresplanung!AA1</f>
        <v xml:space="preserve">Klasse: </v>
      </c>
      <c r="L1" s="8" t="str">
        <f>Jahresplanung!AW1</f>
        <v>Schuljahr: 2018/19</v>
      </c>
    </row>
    <row r="2" spans="2:12" x14ac:dyDescent="0.25">
      <c r="B2" s="75" t="str">
        <f>Jahresplanung!B3</f>
        <v>Anzahl Schüler/innen:</v>
      </c>
      <c r="F2" s="29" t="str">
        <f>Jahresplanung!H3</f>
        <v/>
      </c>
      <c r="L2" s="166" t="s">
        <v>65</v>
      </c>
    </row>
    <row r="3" spans="2:12" x14ac:dyDescent="0.25">
      <c r="B3" s="75" t="str">
        <f>Jahresplanung!B4</f>
        <v>Wochenstundenzahl:</v>
      </c>
      <c r="F3" s="29" t="str">
        <f>Jahresplanung!H4</f>
        <v/>
      </c>
      <c r="L3" s="166"/>
    </row>
    <row r="4" spans="2:12" x14ac:dyDescent="0.25">
      <c r="B4" s="75" t="s">
        <v>28</v>
      </c>
      <c r="F4" s="33" t="str">
        <f>Jahresplanung!AA25</f>
        <v/>
      </c>
      <c r="L4" s="166"/>
    </row>
    <row r="5" spans="2:12" ht="24" customHeight="1" x14ac:dyDescent="0.25">
      <c r="B5" s="30" t="str">
        <f>"Kompetenz  "&amp;Jahresplanung!B25</f>
        <v>Kompetenz  4:</v>
      </c>
      <c r="E5" s="75" t="s">
        <v>24</v>
      </c>
      <c r="L5" s="166"/>
    </row>
    <row r="6" spans="2:12" ht="15.75" x14ac:dyDescent="0.25">
      <c r="B6" s="167" t="str">
        <f>IF(Jahresplanung!C25="","",Jahresplanung!C25)</f>
        <v/>
      </c>
      <c r="C6" s="167"/>
      <c r="D6" s="167"/>
      <c r="E6" s="167"/>
      <c r="F6" s="167"/>
      <c r="G6" s="167"/>
      <c r="H6" s="167"/>
      <c r="I6" s="167"/>
      <c r="J6" s="167"/>
      <c r="K6" s="167"/>
      <c r="L6" s="167"/>
    </row>
    <row r="7" spans="2:12" ht="15" customHeight="1" x14ac:dyDescent="0.25">
      <c r="B7" s="45"/>
      <c r="C7" s="45"/>
      <c r="D7" s="45"/>
      <c r="E7" s="45"/>
      <c r="F7" s="45"/>
      <c r="G7" s="45"/>
      <c r="H7" s="45"/>
      <c r="I7" s="45"/>
      <c r="J7" s="45"/>
      <c r="K7" s="45"/>
      <c r="L7" s="46" t="str">
        <f>IF(AND(Jahresplanung!W25="",Jahresplanung!X25="",Jahresplanung!Y25="",Jahresplanung!Z25=""),"","Aspekte: "&amp;LEFT(IF(Jahresplanung!W25="x","Fachkompetenz - ","")&amp;IF(Jahresplanung!X25="x","Methodenkompetenz - ","")&amp;IF(Jahresplanung!Y25="x","Sozialkompetenz - ","")&amp;IF(Jahresplanung!Z25="x","Selbstkompetenz - ",""),LEN(IF(Jahresplanung!W25="x","Fachkompetenz - ","")&amp;IF(Jahresplanung!X25="x","Methodenkompetenz - ","")&amp;IF(Jahresplanung!Y25="x","Sozialkompetenz - ","")&amp;IF(Jahresplanung!Z25="x","Selbstkompetenz - ",""))-3))</f>
        <v/>
      </c>
    </row>
    <row r="8" spans="2:12" ht="24" customHeight="1" x14ac:dyDescent="0.25">
      <c r="B8" s="31" t="s">
        <v>22</v>
      </c>
      <c r="E8" s="75" t="s">
        <v>24</v>
      </c>
    </row>
    <row r="9" spans="2:12" x14ac:dyDescent="0.25">
      <c r="B9" s="43" t="s">
        <v>52</v>
      </c>
      <c r="C9" s="165"/>
      <c r="D9" s="165"/>
      <c r="E9" s="165"/>
      <c r="F9" s="165"/>
      <c r="G9" s="165"/>
      <c r="H9" s="165"/>
      <c r="I9" s="165"/>
      <c r="J9" s="165"/>
      <c r="K9" s="165"/>
      <c r="L9" s="92"/>
    </row>
    <row r="10" spans="2:12" x14ac:dyDescent="0.25">
      <c r="B10" s="43" t="s">
        <v>52</v>
      </c>
      <c r="C10" s="165"/>
      <c r="D10" s="165"/>
      <c r="E10" s="165"/>
      <c r="F10" s="165"/>
      <c r="G10" s="165"/>
      <c r="H10" s="165"/>
      <c r="I10" s="165"/>
      <c r="J10" s="165"/>
      <c r="K10" s="165"/>
      <c r="L10" s="92"/>
    </row>
    <row r="11" spans="2:12" x14ac:dyDescent="0.25">
      <c r="B11" s="43" t="s">
        <v>52</v>
      </c>
      <c r="C11" s="165"/>
      <c r="D11" s="165"/>
      <c r="E11" s="165"/>
      <c r="F11" s="165"/>
      <c r="G11" s="165"/>
      <c r="H11" s="165"/>
      <c r="I11" s="165"/>
      <c r="J11" s="165"/>
      <c r="K11" s="165"/>
      <c r="L11" s="92"/>
    </row>
    <row r="12" spans="2:12" x14ac:dyDescent="0.25">
      <c r="B12" s="43" t="s">
        <v>52</v>
      </c>
      <c r="C12" s="165"/>
      <c r="D12" s="165"/>
      <c r="E12" s="165"/>
      <c r="F12" s="165"/>
      <c r="G12" s="165"/>
      <c r="H12" s="165"/>
      <c r="I12" s="165"/>
      <c r="J12" s="165"/>
      <c r="K12" s="165"/>
      <c r="L12" s="92"/>
    </row>
    <row r="13" spans="2:12" ht="24" customHeight="1" x14ac:dyDescent="0.25">
      <c r="B13" s="31" t="s">
        <v>23</v>
      </c>
      <c r="E13" s="75" t="s">
        <v>24</v>
      </c>
    </row>
    <row r="14" spans="2:12" x14ac:dyDescent="0.25">
      <c r="B14" s="43" t="s">
        <v>52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92"/>
    </row>
    <row r="15" spans="2:12" x14ac:dyDescent="0.25">
      <c r="B15" s="43" t="s">
        <v>52</v>
      </c>
      <c r="C15" s="165"/>
      <c r="D15" s="165"/>
      <c r="E15" s="165"/>
      <c r="F15" s="165"/>
      <c r="G15" s="165"/>
      <c r="H15" s="165"/>
      <c r="I15" s="165"/>
      <c r="J15" s="165"/>
      <c r="K15" s="165"/>
      <c r="L15" s="92"/>
    </row>
    <row r="16" spans="2:12" x14ac:dyDescent="0.25">
      <c r="B16" s="43" t="s">
        <v>52</v>
      </c>
      <c r="C16" s="165"/>
      <c r="D16" s="165"/>
      <c r="E16" s="165"/>
      <c r="F16" s="165"/>
      <c r="G16" s="165"/>
      <c r="H16" s="165"/>
      <c r="I16" s="165"/>
      <c r="J16" s="165"/>
      <c r="K16" s="165"/>
      <c r="L16" s="92"/>
    </row>
    <row r="17" spans="2:12" x14ac:dyDescent="0.25">
      <c r="B17" s="43" t="s">
        <v>52</v>
      </c>
      <c r="C17" s="165"/>
      <c r="D17" s="165"/>
      <c r="E17" s="165"/>
      <c r="F17" s="165"/>
      <c r="G17" s="165"/>
      <c r="H17" s="165"/>
      <c r="I17" s="165"/>
      <c r="J17" s="165"/>
      <c r="K17" s="165"/>
      <c r="L17" s="92"/>
    </row>
    <row r="18" spans="2:12" x14ac:dyDescent="0.25">
      <c r="B18" s="43" t="s">
        <v>52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92"/>
    </row>
    <row r="19" spans="2:12" x14ac:dyDescent="0.25">
      <c r="B19" s="43" t="s">
        <v>52</v>
      </c>
      <c r="C19" s="165"/>
      <c r="D19" s="165"/>
      <c r="E19" s="165"/>
      <c r="F19" s="165"/>
      <c r="G19" s="165"/>
      <c r="H19" s="165"/>
      <c r="I19" s="165"/>
      <c r="J19" s="165"/>
      <c r="K19" s="165"/>
      <c r="L19" s="92"/>
    </row>
    <row r="20" spans="2:12" x14ac:dyDescent="0.25">
      <c r="B20" s="43" t="s">
        <v>52</v>
      </c>
      <c r="C20" s="165"/>
      <c r="D20" s="165"/>
      <c r="E20" s="165"/>
      <c r="F20" s="165"/>
      <c r="G20" s="165"/>
      <c r="H20" s="165"/>
      <c r="I20" s="165"/>
      <c r="J20" s="165"/>
      <c r="K20" s="165"/>
      <c r="L20" s="92"/>
    </row>
    <row r="21" spans="2:12" x14ac:dyDescent="0.25">
      <c r="B21" s="43" t="s">
        <v>52</v>
      </c>
      <c r="C21" s="165"/>
      <c r="D21" s="165"/>
      <c r="E21" s="165"/>
      <c r="F21" s="165"/>
      <c r="G21" s="165"/>
      <c r="H21" s="165"/>
      <c r="I21" s="165"/>
      <c r="J21" s="165"/>
      <c r="K21" s="165"/>
      <c r="L21" s="92"/>
    </row>
    <row r="22" spans="2:12" x14ac:dyDescent="0.25">
      <c r="B22" s="43" t="s">
        <v>52</v>
      </c>
      <c r="C22" s="165"/>
      <c r="D22" s="165"/>
      <c r="E22" s="165"/>
      <c r="F22" s="165"/>
      <c r="G22" s="165"/>
      <c r="H22" s="165"/>
      <c r="I22" s="165"/>
      <c r="J22" s="165"/>
      <c r="K22" s="165"/>
      <c r="L22" s="92"/>
    </row>
    <row r="23" spans="2:12" x14ac:dyDescent="0.25">
      <c r="B23" s="43" t="s">
        <v>52</v>
      </c>
      <c r="C23" s="165"/>
      <c r="D23" s="165"/>
      <c r="E23" s="165"/>
      <c r="F23" s="165"/>
      <c r="G23" s="165"/>
      <c r="H23" s="165"/>
      <c r="I23" s="165"/>
      <c r="J23" s="165"/>
      <c r="K23" s="165"/>
      <c r="L23" s="73"/>
    </row>
    <row r="24" spans="2:12" ht="24" customHeight="1" x14ac:dyDescent="0.25">
      <c r="B24" s="31" t="s">
        <v>83</v>
      </c>
    </row>
    <row r="25" spans="2:12" ht="15" customHeight="1" x14ac:dyDescent="0.25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8"/>
    </row>
    <row r="26" spans="2:12" ht="15" customHeight="1" x14ac:dyDescent="0.25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8"/>
    </row>
    <row r="27" spans="2:12" ht="24" customHeight="1" x14ac:dyDescent="0.35">
      <c r="B27" s="28" t="s">
        <v>25</v>
      </c>
    </row>
    <row r="28" spans="2:12" ht="14.45" x14ac:dyDescent="0.35">
      <c r="B28" s="28" t="s">
        <v>26</v>
      </c>
      <c r="D28" s="29" t="s">
        <v>27</v>
      </c>
      <c r="E28" s="170"/>
      <c r="F28" s="170"/>
      <c r="G28" s="170"/>
      <c r="H28" s="170"/>
      <c r="I28" s="170"/>
      <c r="J28" s="170"/>
      <c r="K28" s="170"/>
      <c r="L28" s="92"/>
    </row>
    <row r="29" spans="2:12" ht="14.45" x14ac:dyDescent="0.35">
      <c r="B29" s="28"/>
      <c r="D29" s="87" t="s">
        <v>64</v>
      </c>
      <c r="E29" s="169"/>
      <c r="F29" s="169"/>
      <c r="G29" s="169"/>
      <c r="H29" s="169"/>
      <c r="I29" s="169"/>
      <c r="J29" s="169"/>
      <c r="K29" s="169"/>
      <c r="L29" s="169"/>
    </row>
    <row r="30" spans="2:12" ht="14.45" x14ac:dyDescent="0.35">
      <c r="B30" s="28" t="str">
        <f>IF(F4&gt;=2,"Stunde 2","")</f>
        <v>Stunde 2</v>
      </c>
      <c r="D30" s="29" t="str">
        <f>IF($F$4&gt;=2,"Thema:","")</f>
        <v>Thema:</v>
      </c>
      <c r="E30" s="170"/>
      <c r="F30" s="170"/>
      <c r="G30" s="170"/>
      <c r="H30" s="170"/>
      <c r="I30" s="170"/>
      <c r="J30" s="170"/>
      <c r="K30" s="170"/>
      <c r="L30" s="92"/>
    </row>
    <row r="31" spans="2:12" ht="14.45" x14ac:dyDescent="0.35">
      <c r="B31" s="28"/>
      <c r="D31" s="87" t="str">
        <f>IF($F$4&gt;=2,"Notiz:","")</f>
        <v>Notiz:</v>
      </c>
      <c r="E31" s="169"/>
      <c r="F31" s="169"/>
      <c r="G31" s="169"/>
      <c r="H31" s="169"/>
      <c r="I31" s="169"/>
      <c r="J31" s="169"/>
      <c r="K31" s="169"/>
      <c r="L31" s="169"/>
    </row>
    <row r="32" spans="2:12" x14ac:dyDescent="0.25">
      <c r="B32" s="28" t="str">
        <f>IF($F$4&gt;=3,"Stunde 3","")</f>
        <v>Stunde 3</v>
      </c>
      <c r="D32" s="29" t="str">
        <f>IF($F$4&gt;=3,"Thema:","")</f>
        <v>Thema:</v>
      </c>
      <c r="E32" s="170"/>
      <c r="F32" s="170"/>
      <c r="G32" s="170"/>
      <c r="H32" s="170"/>
      <c r="I32" s="170"/>
      <c r="J32" s="170"/>
      <c r="K32" s="170"/>
      <c r="L32" s="92"/>
    </row>
    <row r="33" spans="2:12" x14ac:dyDescent="0.25">
      <c r="B33" s="28"/>
      <c r="D33" s="87" t="str">
        <f>IF($F$4&gt;=3,"Notiz:","")</f>
        <v>Notiz:</v>
      </c>
      <c r="E33" s="169"/>
      <c r="F33" s="169"/>
      <c r="G33" s="169"/>
      <c r="H33" s="169"/>
      <c r="I33" s="169"/>
      <c r="J33" s="169"/>
      <c r="K33" s="169"/>
      <c r="L33" s="169"/>
    </row>
    <row r="34" spans="2:12" x14ac:dyDescent="0.25">
      <c r="B34" s="28" t="str">
        <f>IF($F$4&gt;=4,"Stunde 4","")</f>
        <v>Stunde 4</v>
      </c>
      <c r="D34" s="29" t="str">
        <f>IF($F$4&gt;=4,"Thema:","")</f>
        <v>Thema:</v>
      </c>
      <c r="E34" s="170"/>
      <c r="F34" s="170"/>
      <c r="G34" s="170"/>
      <c r="H34" s="170"/>
      <c r="I34" s="170"/>
      <c r="J34" s="170"/>
      <c r="K34" s="170"/>
      <c r="L34" s="92"/>
    </row>
    <row r="35" spans="2:12" x14ac:dyDescent="0.25">
      <c r="B35" s="28"/>
      <c r="D35" s="87" t="str">
        <f>IF($F$4&gt;=4,"Notiz:","")</f>
        <v>Notiz:</v>
      </c>
      <c r="E35" s="169"/>
      <c r="F35" s="169"/>
      <c r="G35" s="169"/>
      <c r="H35" s="169"/>
      <c r="I35" s="169"/>
      <c r="J35" s="169"/>
      <c r="K35" s="169"/>
      <c r="L35" s="169"/>
    </row>
    <row r="36" spans="2:12" x14ac:dyDescent="0.25">
      <c r="B36" s="28" t="str">
        <f>IF($F$4&gt;=5,"Stunde 5","")</f>
        <v>Stunde 5</v>
      </c>
      <c r="D36" s="29" t="str">
        <f>IF($F$4&gt;=5,"Thema:","")</f>
        <v>Thema:</v>
      </c>
      <c r="E36" s="170"/>
      <c r="F36" s="170"/>
      <c r="G36" s="170"/>
      <c r="H36" s="170"/>
      <c r="I36" s="170"/>
      <c r="J36" s="170"/>
      <c r="K36" s="170"/>
      <c r="L36" s="92"/>
    </row>
    <row r="37" spans="2:12" x14ac:dyDescent="0.25">
      <c r="B37" s="28"/>
      <c r="D37" s="87" t="str">
        <f>IF($F$4&gt;=5,"Notiz:","")</f>
        <v>Notiz:</v>
      </c>
      <c r="E37" s="169"/>
      <c r="F37" s="169"/>
      <c r="G37" s="169"/>
      <c r="H37" s="169"/>
      <c r="I37" s="169"/>
      <c r="J37" s="169"/>
      <c r="K37" s="169"/>
      <c r="L37" s="169"/>
    </row>
    <row r="38" spans="2:12" x14ac:dyDescent="0.25">
      <c r="B38" s="28" t="str">
        <f>IF($F$4&gt;=6,"Stunde 6","")</f>
        <v>Stunde 6</v>
      </c>
      <c r="D38" s="29" t="str">
        <f>IF($F$4&gt;=6,"Thema:","")</f>
        <v>Thema:</v>
      </c>
      <c r="E38" s="170"/>
      <c r="F38" s="170"/>
      <c r="G38" s="170"/>
      <c r="H38" s="170"/>
      <c r="I38" s="170"/>
      <c r="J38" s="170"/>
      <c r="K38" s="170"/>
      <c r="L38" s="92"/>
    </row>
    <row r="39" spans="2:12" x14ac:dyDescent="0.25">
      <c r="B39" s="28"/>
      <c r="D39" s="87" t="str">
        <f>IF($F$4&gt;=6,"Notiz:","")</f>
        <v>Notiz:</v>
      </c>
      <c r="E39" s="169"/>
      <c r="F39" s="169"/>
      <c r="G39" s="169"/>
      <c r="H39" s="169"/>
      <c r="I39" s="169"/>
      <c r="J39" s="169"/>
      <c r="K39" s="169"/>
      <c r="L39" s="169"/>
    </row>
    <row r="40" spans="2:12" x14ac:dyDescent="0.25">
      <c r="B40" s="28" t="str">
        <f>IF($F$4&gt;=7,"Stunde 7","")</f>
        <v>Stunde 7</v>
      </c>
      <c r="D40" s="29" t="str">
        <f>IF($F$4&gt;=7,"Thema:","")</f>
        <v>Thema:</v>
      </c>
      <c r="E40" s="170"/>
      <c r="F40" s="170"/>
      <c r="G40" s="170"/>
      <c r="H40" s="170"/>
      <c r="I40" s="170"/>
      <c r="J40" s="170"/>
      <c r="K40" s="170"/>
      <c r="L40" s="92"/>
    </row>
    <row r="41" spans="2:12" x14ac:dyDescent="0.25">
      <c r="B41" s="28"/>
      <c r="D41" s="87" t="str">
        <f>IF($F$4&gt;=7,"Notiz:","")</f>
        <v>Notiz:</v>
      </c>
      <c r="E41" s="169"/>
      <c r="F41" s="169"/>
      <c r="G41" s="169"/>
      <c r="H41" s="169"/>
      <c r="I41" s="169"/>
      <c r="J41" s="169"/>
      <c r="K41" s="169"/>
      <c r="L41" s="169"/>
    </row>
    <row r="42" spans="2:12" x14ac:dyDescent="0.25">
      <c r="B42" s="28" t="str">
        <f>IF($F$4&gt;=8,"Stunde 8","")</f>
        <v>Stunde 8</v>
      </c>
      <c r="D42" s="29" t="str">
        <f>IF($F$4&gt;=8,"Thema:","")</f>
        <v>Thema:</v>
      </c>
      <c r="E42" s="170"/>
      <c r="F42" s="170"/>
      <c r="G42" s="170"/>
      <c r="H42" s="170"/>
      <c r="I42" s="170"/>
      <c r="J42" s="170"/>
      <c r="K42" s="170"/>
      <c r="L42" s="92"/>
    </row>
    <row r="43" spans="2:12" x14ac:dyDescent="0.25">
      <c r="D43" s="87" t="str">
        <f>IF($F$4&gt;=8,"Notiz:","")</f>
        <v>Notiz:</v>
      </c>
      <c r="E43" s="169"/>
      <c r="F43" s="169"/>
      <c r="G43" s="169"/>
      <c r="H43" s="169"/>
      <c r="I43" s="169"/>
      <c r="J43" s="169"/>
      <c r="K43" s="169"/>
      <c r="L43" s="169"/>
    </row>
    <row r="44" spans="2:12" x14ac:dyDescent="0.25">
      <c r="B44" s="28" t="str">
        <f>IF($F$4&gt;=9,"Stunde 9","")</f>
        <v>Stunde 9</v>
      </c>
      <c r="D44" s="29" t="str">
        <f>IF($F$4&gt;=9,"Thema:","")</f>
        <v>Thema:</v>
      </c>
      <c r="E44" s="170"/>
      <c r="F44" s="170"/>
      <c r="G44" s="170"/>
      <c r="H44" s="170"/>
      <c r="I44" s="170"/>
      <c r="J44" s="170"/>
      <c r="K44" s="170"/>
      <c r="L44" s="92"/>
    </row>
    <row r="45" spans="2:12" x14ac:dyDescent="0.25">
      <c r="B45" s="28"/>
      <c r="D45" s="87" t="str">
        <f>IF($F$4&gt;=9,"Notiz:","")</f>
        <v>Notiz:</v>
      </c>
      <c r="E45" s="169"/>
      <c r="F45" s="169"/>
      <c r="G45" s="169"/>
      <c r="H45" s="169"/>
      <c r="I45" s="169"/>
      <c r="J45" s="169"/>
      <c r="K45" s="169"/>
      <c r="L45" s="169"/>
    </row>
    <row r="46" spans="2:12" x14ac:dyDescent="0.25">
      <c r="B46" s="28" t="str">
        <f>IF($F$4&gt;=10,"Stunde 10","")</f>
        <v>Stunde 10</v>
      </c>
      <c r="D46" s="29" t="str">
        <f>IF($F$4&gt;=10,"Thema:","")</f>
        <v>Thema:</v>
      </c>
      <c r="E46" s="170"/>
      <c r="F46" s="170"/>
      <c r="G46" s="170"/>
      <c r="H46" s="170"/>
      <c r="I46" s="170"/>
      <c r="J46" s="170"/>
      <c r="K46" s="170"/>
      <c r="L46" s="92"/>
    </row>
    <row r="47" spans="2:12" x14ac:dyDescent="0.25">
      <c r="D47" s="87" t="str">
        <f>IF($F$4&gt;=10,"Notiz:","")</f>
        <v>Notiz:</v>
      </c>
      <c r="E47" s="169"/>
      <c r="F47" s="169"/>
      <c r="G47" s="169"/>
      <c r="H47" s="169"/>
      <c r="I47" s="169"/>
      <c r="J47" s="169"/>
      <c r="K47" s="169"/>
      <c r="L47" s="169"/>
    </row>
    <row r="48" spans="2:12" ht="4.5" customHeight="1" x14ac:dyDescent="0.25">
      <c r="D48" s="7"/>
      <c r="E48" s="76"/>
      <c r="F48" s="76"/>
      <c r="G48" s="76"/>
      <c r="H48" s="76"/>
      <c r="I48" s="76"/>
      <c r="J48" s="76"/>
      <c r="K48" s="44"/>
    </row>
    <row r="49" spans="4:12" s="25" customFormat="1" ht="15" customHeight="1" x14ac:dyDescent="0.25">
      <c r="D49" s="32" t="s">
        <v>20</v>
      </c>
      <c r="E49" s="171"/>
      <c r="F49" s="171"/>
      <c r="G49" s="171"/>
      <c r="H49" s="171"/>
      <c r="I49" s="171"/>
      <c r="J49" s="171"/>
      <c r="K49" s="171"/>
      <c r="L49" s="171"/>
    </row>
  </sheetData>
  <sheetProtection password="C9B3" sheet="1" objects="1" scenarios="1" selectLockedCells="1"/>
  <mergeCells count="40">
    <mergeCell ref="E46:K46"/>
    <mergeCell ref="E47:L47"/>
    <mergeCell ref="E49:L49"/>
    <mergeCell ref="E40:K40"/>
    <mergeCell ref="E41:L41"/>
    <mergeCell ref="E42:K42"/>
    <mergeCell ref="E43:L43"/>
    <mergeCell ref="E44:K44"/>
    <mergeCell ref="E45:L45"/>
    <mergeCell ref="E39:L39"/>
    <mergeCell ref="E28:K28"/>
    <mergeCell ref="E29:L29"/>
    <mergeCell ref="E30:K30"/>
    <mergeCell ref="E31:L31"/>
    <mergeCell ref="E32:K32"/>
    <mergeCell ref="E33:L33"/>
    <mergeCell ref="E34:K34"/>
    <mergeCell ref="E35:L35"/>
    <mergeCell ref="E36:K36"/>
    <mergeCell ref="E37:L37"/>
    <mergeCell ref="E38:K38"/>
    <mergeCell ref="L25:L26"/>
    <mergeCell ref="B26:K26"/>
    <mergeCell ref="C14:K14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B25:K25"/>
    <mergeCell ref="C12:K12"/>
    <mergeCell ref="L2:L5"/>
    <mergeCell ref="B6:L6"/>
    <mergeCell ref="C9:K9"/>
    <mergeCell ref="C10:K10"/>
    <mergeCell ref="C11:K11"/>
  </mergeCells>
  <conditionalFormatting sqref="C11:C12">
    <cfRule type="notContainsBlanks" dxfId="107" priority="17">
      <formula>LEN(TRIM(C11))&gt;0</formula>
    </cfRule>
  </conditionalFormatting>
  <conditionalFormatting sqref="C18:C23">
    <cfRule type="notContainsBlanks" dxfId="106" priority="18">
      <formula>LEN(TRIM(C18))&gt;0</formula>
    </cfRule>
  </conditionalFormatting>
  <conditionalFormatting sqref="B25:B26">
    <cfRule type="notContainsBlanks" dxfId="105" priority="16">
      <formula>LEN(TRIM(B25))&gt;0</formula>
    </cfRule>
  </conditionalFormatting>
  <conditionalFormatting sqref="D28 D30 D32 D34 D36:K36 D38:K38 D40:K40 D42:K42 D44:K44 D46:K46">
    <cfRule type="notContainsBlanks" dxfId="104" priority="15">
      <formula>LEN(TRIM(D28))&gt;0</formula>
    </cfRule>
  </conditionalFormatting>
  <conditionalFormatting sqref="D29 D31 D33 D35 D37:K37 D39:K39 D41:K41 D43:K43 D45:K45 D47:K48">
    <cfRule type="notContainsBlanks" dxfId="103" priority="14">
      <formula>LEN(TRIM(D29))&gt;0</formula>
    </cfRule>
  </conditionalFormatting>
  <conditionalFormatting sqref="C9:C10">
    <cfRule type="notContainsBlanks" dxfId="102" priority="13">
      <formula>LEN(TRIM(C9))&gt;0</formula>
    </cfRule>
  </conditionalFormatting>
  <conditionalFormatting sqref="C14:C17">
    <cfRule type="notContainsBlanks" dxfId="101" priority="12">
      <formula>LEN(TRIM(C14))&gt;0</formula>
    </cfRule>
  </conditionalFormatting>
  <conditionalFormatting sqref="E28:K28 E30:K30 E32:K32 E34:K34">
    <cfRule type="notContainsBlanks" dxfId="100" priority="11">
      <formula>LEN(TRIM(E28))&gt;0</formula>
    </cfRule>
  </conditionalFormatting>
  <conditionalFormatting sqref="E29:K29 E31:K31 E33:K33 E35:K35">
    <cfRule type="notContainsBlanks" dxfId="99" priority="10">
      <formula>LEN(TRIM(E29))&gt;0</formula>
    </cfRule>
  </conditionalFormatting>
  <conditionalFormatting sqref="L9:L12 L14:L23">
    <cfRule type="expression" dxfId="98" priority="7">
      <formula>L9="x"</formula>
    </cfRule>
    <cfRule type="expression" dxfId="97" priority="8">
      <formula>C9&lt;&gt;""</formula>
    </cfRule>
    <cfRule type="expression" dxfId="96" priority="9">
      <formula>C9=""</formula>
    </cfRule>
  </conditionalFormatting>
  <conditionalFormatting sqref="L25">
    <cfRule type="expression" dxfId="95" priority="4">
      <formula>L25="x"</formula>
    </cfRule>
    <cfRule type="expression" dxfId="94" priority="5">
      <formula>B25&lt;&gt;""</formula>
    </cfRule>
    <cfRule type="expression" dxfId="93" priority="6">
      <formula>B25=""</formula>
    </cfRule>
  </conditionalFormatting>
  <conditionalFormatting sqref="L28 L36 L34 L32 L30 L46 L44 L42 L40 L38">
    <cfRule type="expression" dxfId="92" priority="1">
      <formula>L28="x"</formula>
    </cfRule>
    <cfRule type="expression" dxfId="91" priority="2">
      <formula>E28&lt;&gt;""</formula>
    </cfRule>
    <cfRule type="expression" dxfId="90" priority="3">
      <formula>E28=""</formula>
    </cfRule>
  </conditionalFormatting>
  <pageMargins left="0.70866141732283472" right="0.70866141732283472" top="0.78740157480314965" bottom="0.59055118110236227" header="0.31496062992125984" footer="0.31496062992125984"/>
  <pageSetup paperSize="9" scale="98" orientation="portrait" r:id="rId1"/>
  <headerFooter>
    <oddHeader>&amp;C&amp;"-,Fett"&amp;14Abschnittsplanung Bewegung und Sport</oddHeader>
    <oddFooter>&amp;L&amp;7© Molecz, v 1.0 /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B1:L49"/>
  <sheetViews>
    <sheetView showGridLines="0" showRowColHeaders="0" zoomScaleNormal="100" workbookViewId="0">
      <selection activeCell="C9" sqref="C9:K9"/>
    </sheetView>
  </sheetViews>
  <sheetFormatPr baseColWidth="10" defaultColWidth="11.42578125" defaultRowHeight="15" x14ac:dyDescent="0.25"/>
  <cols>
    <col min="1" max="1" width="1.85546875" style="75" customWidth="1"/>
    <col min="2" max="2" width="2.85546875" style="75" customWidth="1"/>
    <col min="3" max="3" width="6.7109375" style="75" customWidth="1"/>
    <col min="4" max="4" width="7.7109375" style="75" customWidth="1"/>
    <col min="5" max="5" width="4.28515625" style="75" customWidth="1"/>
    <col min="6" max="6" width="3.42578125" style="75" customWidth="1"/>
    <col min="7" max="7" width="15" style="75" customWidth="1"/>
    <col min="8" max="9" width="11.42578125" style="75"/>
    <col min="10" max="10" width="10.28515625" style="75" customWidth="1"/>
    <col min="11" max="11" width="13.85546875" style="75" customWidth="1"/>
    <col min="12" max="12" width="1.42578125" style="75" customWidth="1"/>
    <col min="13" max="16384" width="11.42578125" style="75"/>
  </cols>
  <sheetData>
    <row r="1" spans="2:12" ht="15.6" x14ac:dyDescent="0.35">
      <c r="B1" s="26" t="str">
        <f>Jahresplanung!B1</f>
        <v xml:space="preserve">Lehrer/in: </v>
      </c>
      <c r="D1" s="26"/>
      <c r="E1" s="26"/>
      <c r="H1" s="27" t="str">
        <f>Jahresplanung!Z1&amp;" "&amp;Jahresplanung!AA1</f>
        <v xml:space="preserve">Klasse: </v>
      </c>
      <c r="L1" s="8" t="str">
        <f>Jahresplanung!AW1</f>
        <v>Schuljahr: 2018/19</v>
      </c>
    </row>
    <row r="2" spans="2:12" x14ac:dyDescent="0.25">
      <c r="B2" s="75" t="str">
        <f>Jahresplanung!B3</f>
        <v>Anzahl Schüler/innen:</v>
      </c>
      <c r="F2" s="29" t="str">
        <f>Jahresplanung!H3</f>
        <v/>
      </c>
      <c r="L2" s="166" t="s">
        <v>65</v>
      </c>
    </row>
    <row r="3" spans="2:12" x14ac:dyDescent="0.25">
      <c r="B3" s="75" t="str">
        <f>Jahresplanung!B4</f>
        <v>Wochenstundenzahl:</v>
      </c>
      <c r="F3" s="29" t="str">
        <f>Jahresplanung!H4</f>
        <v/>
      </c>
      <c r="L3" s="166"/>
    </row>
    <row r="4" spans="2:12" x14ac:dyDescent="0.25">
      <c r="B4" s="75" t="s">
        <v>28</v>
      </c>
      <c r="F4" s="33" t="str">
        <f>Jahresplanung!AA26</f>
        <v/>
      </c>
      <c r="L4" s="166"/>
    </row>
    <row r="5" spans="2:12" ht="24" customHeight="1" x14ac:dyDescent="0.25">
      <c r="B5" s="30" t="str">
        <f>"Kompetenz  "&amp;Jahresplanung!B26</f>
        <v>Kompetenz  5:</v>
      </c>
      <c r="E5" s="75" t="s">
        <v>24</v>
      </c>
      <c r="L5" s="166"/>
    </row>
    <row r="6" spans="2:12" ht="15.75" x14ac:dyDescent="0.25">
      <c r="B6" s="167" t="str">
        <f>IF(Jahresplanung!C26="","",Jahresplanung!C26)</f>
        <v/>
      </c>
      <c r="C6" s="167"/>
      <c r="D6" s="167"/>
      <c r="E6" s="167"/>
      <c r="F6" s="167"/>
      <c r="G6" s="167"/>
      <c r="H6" s="167"/>
      <c r="I6" s="167"/>
      <c r="J6" s="167"/>
      <c r="K6" s="167"/>
      <c r="L6" s="167"/>
    </row>
    <row r="7" spans="2:12" ht="15" customHeight="1" x14ac:dyDescent="0.25">
      <c r="B7" s="45"/>
      <c r="C7" s="45"/>
      <c r="D7" s="45"/>
      <c r="E7" s="45"/>
      <c r="F7" s="45"/>
      <c r="G7" s="45"/>
      <c r="H7" s="45"/>
      <c r="I7" s="45"/>
      <c r="J7" s="45"/>
      <c r="K7" s="45"/>
      <c r="L7" s="46" t="str">
        <f>IF(AND(Jahresplanung!W26="",Jahresplanung!X26="",Jahresplanung!Y26="",Jahresplanung!Z26=""),"","Aspekte: "&amp;LEFT(IF(Jahresplanung!W26="x","Fachkompetenz - ","")&amp;IF(Jahresplanung!X26="x","Methodenkompetenz - ","")&amp;IF(Jahresplanung!Y26="x","Sozialkompetenz - ","")&amp;IF(Jahresplanung!Z26="x","Selbstkompetenz - ",""),LEN(IF(Jahresplanung!W26="x","Fachkompetenz - ","")&amp;IF(Jahresplanung!X26="x","Methodenkompetenz - ","")&amp;IF(Jahresplanung!Y26="x","Sozialkompetenz - ","")&amp;IF(Jahresplanung!Z26="x","Selbstkompetenz - ",""))-3))</f>
        <v/>
      </c>
    </row>
    <row r="8" spans="2:12" ht="24" customHeight="1" x14ac:dyDescent="0.25">
      <c r="B8" s="31" t="s">
        <v>22</v>
      </c>
      <c r="E8" s="75" t="s">
        <v>24</v>
      </c>
    </row>
    <row r="9" spans="2:12" x14ac:dyDescent="0.25">
      <c r="B9" s="43" t="s">
        <v>52</v>
      </c>
      <c r="C9" s="165"/>
      <c r="D9" s="165"/>
      <c r="E9" s="165"/>
      <c r="F9" s="165"/>
      <c r="G9" s="165"/>
      <c r="H9" s="165"/>
      <c r="I9" s="165"/>
      <c r="J9" s="165"/>
      <c r="K9" s="165"/>
      <c r="L9" s="92"/>
    </row>
    <row r="10" spans="2:12" x14ac:dyDescent="0.25">
      <c r="B10" s="43" t="s">
        <v>52</v>
      </c>
      <c r="C10" s="165"/>
      <c r="D10" s="165"/>
      <c r="E10" s="165"/>
      <c r="F10" s="165"/>
      <c r="G10" s="165"/>
      <c r="H10" s="165"/>
      <c r="I10" s="165"/>
      <c r="J10" s="165"/>
      <c r="K10" s="165"/>
      <c r="L10" s="92"/>
    </row>
    <row r="11" spans="2:12" x14ac:dyDescent="0.25">
      <c r="B11" s="43" t="s">
        <v>52</v>
      </c>
      <c r="C11" s="165"/>
      <c r="D11" s="165"/>
      <c r="E11" s="165"/>
      <c r="F11" s="165"/>
      <c r="G11" s="165"/>
      <c r="H11" s="165"/>
      <c r="I11" s="165"/>
      <c r="J11" s="165"/>
      <c r="K11" s="165"/>
      <c r="L11" s="92"/>
    </row>
    <row r="12" spans="2:12" x14ac:dyDescent="0.25">
      <c r="B12" s="43" t="s">
        <v>52</v>
      </c>
      <c r="C12" s="165"/>
      <c r="D12" s="165"/>
      <c r="E12" s="165"/>
      <c r="F12" s="165"/>
      <c r="G12" s="165"/>
      <c r="H12" s="165"/>
      <c r="I12" s="165"/>
      <c r="J12" s="165"/>
      <c r="K12" s="165"/>
      <c r="L12" s="92"/>
    </row>
    <row r="13" spans="2:12" ht="24" customHeight="1" x14ac:dyDescent="0.25">
      <c r="B13" s="31" t="s">
        <v>23</v>
      </c>
      <c r="E13" s="75" t="s">
        <v>24</v>
      </c>
    </row>
    <row r="14" spans="2:12" x14ac:dyDescent="0.25">
      <c r="B14" s="43" t="s">
        <v>52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92"/>
    </row>
    <row r="15" spans="2:12" x14ac:dyDescent="0.25">
      <c r="B15" s="43" t="s">
        <v>52</v>
      </c>
      <c r="C15" s="165"/>
      <c r="D15" s="165"/>
      <c r="E15" s="165"/>
      <c r="F15" s="165"/>
      <c r="G15" s="165"/>
      <c r="H15" s="165"/>
      <c r="I15" s="165"/>
      <c r="J15" s="165"/>
      <c r="K15" s="165"/>
      <c r="L15" s="92"/>
    </row>
    <row r="16" spans="2:12" x14ac:dyDescent="0.25">
      <c r="B16" s="43" t="s">
        <v>52</v>
      </c>
      <c r="C16" s="165"/>
      <c r="D16" s="165"/>
      <c r="E16" s="165"/>
      <c r="F16" s="165"/>
      <c r="G16" s="165"/>
      <c r="H16" s="165"/>
      <c r="I16" s="165"/>
      <c r="J16" s="165"/>
      <c r="K16" s="165"/>
      <c r="L16" s="92"/>
    </row>
    <row r="17" spans="2:12" x14ac:dyDescent="0.25">
      <c r="B17" s="43" t="s">
        <v>52</v>
      </c>
      <c r="C17" s="165"/>
      <c r="D17" s="165"/>
      <c r="E17" s="165"/>
      <c r="F17" s="165"/>
      <c r="G17" s="165"/>
      <c r="H17" s="165"/>
      <c r="I17" s="165"/>
      <c r="J17" s="165"/>
      <c r="K17" s="165"/>
      <c r="L17" s="92"/>
    </row>
    <row r="18" spans="2:12" x14ac:dyDescent="0.25">
      <c r="B18" s="43" t="s">
        <v>52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92"/>
    </row>
    <row r="19" spans="2:12" x14ac:dyDescent="0.25">
      <c r="B19" s="43" t="s">
        <v>52</v>
      </c>
      <c r="C19" s="165"/>
      <c r="D19" s="165"/>
      <c r="E19" s="165"/>
      <c r="F19" s="165"/>
      <c r="G19" s="165"/>
      <c r="H19" s="165"/>
      <c r="I19" s="165"/>
      <c r="J19" s="165"/>
      <c r="K19" s="165"/>
      <c r="L19" s="92"/>
    </row>
    <row r="20" spans="2:12" x14ac:dyDescent="0.25">
      <c r="B20" s="43" t="s">
        <v>52</v>
      </c>
      <c r="C20" s="165"/>
      <c r="D20" s="165"/>
      <c r="E20" s="165"/>
      <c r="F20" s="165"/>
      <c r="G20" s="165"/>
      <c r="H20" s="165"/>
      <c r="I20" s="165"/>
      <c r="J20" s="165"/>
      <c r="K20" s="165"/>
      <c r="L20" s="92"/>
    </row>
    <row r="21" spans="2:12" x14ac:dyDescent="0.25">
      <c r="B21" s="43" t="s">
        <v>52</v>
      </c>
      <c r="C21" s="165"/>
      <c r="D21" s="165"/>
      <c r="E21" s="165"/>
      <c r="F21" s="165"/>
      <c r="G21" s="165"/>
      <c r="H21" s="165"/>
      <c r="I21" s="165"/>
      <c r="J21" s="165"/>
      <c r="K21" s="165"/>
      <c r="L21" s="92"/>
    </row>
    <row r="22" spans="2:12" x14ac:dyDescent="0.25">
      <c r="B22" s="43" t="s">
        <v>52</v>
      </c>
      <c r="C22" s="165"/>
      <c r="D22" s="165"/>
      <c r="E22" s="165"/>
      <c r="F22" s="165"/>
      <c r="G22" s="165"/>
      <c r="H22" s="165"/>
      <c r="I22" s="165"/>
      <c r="J22" s="165"/>
      <c r="K22" s="165"/>
      <c r="L22" s="92"/>
    </row>
    <row r="23" spans="2:12" x14ac:dyDescent="0.25">
      <c r="B23" s="43" t="s">
        <v>52</v>
      </c>
      <c r="C23" s="165"/>
      <c r="D23" s="165"/>
      <c r="E23" s="165"/>
      <c r="F23" s="165"/>
      <c r="G23" s="165"/>
      <c r="H23" s="165"/>
      <c r="I23" s="165"/>
      <c r="J23" s="165"/>
      <c r="K23" s="165"/>
      <c r="L23" s="92"/>
    </row>
    <row r="24" spans="2:12" ht="24" customHeight="1" x14ac:dyDescent="0.25">
      <c r="B24" s="31" t="s">
        <v>83</v>
      </c>
    </row>
    <row r="25" spans="2:12" ht="15" customHeight="1" x14ac:dyDescent="0.25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8"/>
    </row>
    <row r="26" spans="2:12" ht="15" customHeight="1" x14ac:dyDescent="0.25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8"/>
    </row>
    <row r="27" spans="2:12" ht="24" customHeight="1" x14ac:dyDescent="0.35">
      <c r="B27" s="28" t="s">
        <v>25</v>
      </c>
    </row>
    <row r="28" spans="2:12" ht="14.45" x14ac:dyDescent="0.35">
      <c r="B28" s="28" t="s">
        <v>26</v>
      </c>
      <c r="D28" s="29" t="s">
        <v>27</v>
      </c>
      <c r="E28" s="170"/>
      <c r="F28" s="170"/>
      <c r="G28" s="170"/>
      <c r="H28" s="170"/>
      <c r="I28" s="170"/>
      <c r="J28" s="170"/>
      <c r="K28" s="170"/>
      <c r="L28" s="92"/>
    </row>
    <row r="29" spans="2:12" ht="14.45" x14ac:dyDescent="0.35">
      <c r="B29" s="28"/>
      <c r="D29" s="87" t="s">
        <v>64</v>
      </c>
      <c r="E29" s="169"/>
      <c r="F29" s="169"/>
      <c r="G29" s="169"/>
      <c r="H29" s="169"/>
      <c r="I29" s="169"/>
      <c r="J29" s="169"/>
      <c r="K29" s="169"/>
      <c r="L29" s="169"/>
    </row>
    <row r="30" spans="2:12" ht="14.45" x14ac:dyDescent="0.35">
      <c r="B30" s="28" t="str">
        <f>IF(F4&gt;=2,"Stunde 2","")</f>
        <v>Stunde 2</v>
      </c>
      <c r="D30" s="29" t="str">
        <f>IF($F$4&gt;=2,"Thema:","")</f>
        <v>Thema:</v>
      </c>
      <c r="E30" s="170"/>
      <c r="F30" s="170"/>
      <c r="G30" s="170"/>
      <c r="H30" s="170"/>
      <c r="I30" s="170"/>
      <c r="J30" s="170"/>
      <c r="K30" s="170"/>
      <c r="L30" s="92"/>
    </row>
    <row r="31" spans="2:12" ht="14.45" x14ac:dyDescent="0.35">
      <c r="B31" s="28"/>
      <c r="D31" s="87" t="str">
        <f>IF($F$4&gt;=2,"Notiz:","")</f>
        <v>Notiz:</v>
      </c>
      <c r="E31" s="169"/>
      <c r="F31" s="169"/>
      <c r="G31" s="169"/>
      <c r="H31" s="169"/>
      <c r="I31" s="169"/>
      <c r="J31" s="169"/>
      <c r="K31" s="169"/>
      <c r="L31" s="169"/>
    </row>
    <row r="32" spans="2:12" x14ac:dyDescent="0.25">
      <c r="B32" s="28" t="str">
        <f>IF($F$4&gt;=3,"Stunde 3","")</f>
        <v>Stunde 3</v>
      </c>
      <c r="D32" s="29" t="str">
        <f>IF($F$4&gt;=3,"Thema:","")</f>
        <v>Thema:</v>
      </c>
      <c r="E32" s="170"/>
      <c r="F32" s="170"/>
      <c r="G32" s="170"/>
      <c r="H32" s="170"/>
      <c r="I32" s="170"/>
      <c r="J32" s="170"/>
      <c r="K32" s="170"/>
      <c r="L32" s="92"/>
    </row>
    <row r="33" spans="2:12" x14ac:dyDescent="0.25">
      <c r="B33" s="28"/>
      <c r="D33" s="87" t="str">
        <f>IF($F$4&gt;=3,"Notiz:","")</f>
        <v>Notiz:</v>
      </c>
      <c r="E33" s="169"/>
      <c r="F33" s="169"/>
      <c r="G33" s="169"/>
      <c r="H33" s="169"/>
      <c r="I33" s="169"/>
      <c r="J33" s="169"/>
      <c r="K33" s="169"/>
      <c r="L33" s="169"/>
    </row>
    <row r="34" spans="2:12" x14ac:dyDescent="0.25">
      <c r="B34" s="28" t="str">
        <f>IF($F$4&gt;=4,"Stunde 4","")</f>
        <v>Stunde 4</v>
      </c>
      <c r="D34" s="29" t="str">
        <f>IF($F$4&gt;=4,"Thema:","")</f>
        <v>Thema:</v>
      </c>
      <c r="E34" s="170"/>
      <c r="F34" s="170"/>
      <c r="G34" s="170"/>
      <c r="H34" s="170"/>
      <c r="I34" s="170"/>
      <c r="J34" s="170"/>
      <c r="K34" s="170"/>
      <c r="L34" s="92"/>
    </row>
    <row r="35" spans="2:12" x14ac:dyDescent="0.25">
      <c r="B35" s="28"/>
      <c r="D35" s="87" t="str">
        <f>IF($F$4&gt;=4,"Notiz:","")</f>
        <v>Notiz:</v>
      </c>
      <c r="E35" s="169"/>
      <c r="F35" s="169"/>
      <c r="G35" s="169"/>
      <c r="H35" s="169"/>
      <c r="I35" s="169"/>
      <c r="J35" s="169"/>
      <c r="K35" s="169"/>
      <c r="L35" s="169"/>
    </row>
    <row r="36" spans="2:12" x14ac:dyDescent="0.25">
      <c r="B36" s="28" t="str">
        <f>IF($F$4&gt;=5,"Stunde 5","")</f>
        <v>Stunde 5</v>
      </c>
      <c r="D36" s="29" t="str">
        <f>IF($F$4&gt;=5,"Thema:","")</f>
        <v>Thema:</v>
      </c>
      <c r="E36" s="170"/>
      <c r="F36" s="170"/>
      <c r="G36" s="170"/>
      <c r="H36" s="170"/>
      <c r="I36" s="170"/>
      <c r="J36" s="170"/>
      <c r="K36" s="170"/>
      <c r="L36" s="92"/>
    </row>
    <row r="37" spans="2:12" x14ac:dyDescent="0.25">
      <c r="B37" s="28"/>
      <c r="D37" s="87" t="str">
        <f>IF($F$4&gt;=5,"Notiz:","")</f>
        <v>Notiz:</v>
      </c>
      <c r="E37" s="169"/>
      <c r="F37" s="169"/>
      <c r="G37" s="169"/>
      <c r="H37" s="169"/>
      <c r="I37" s="169"/>
      <c r="J37" s="169"/>
      <c r="K37" s="169"/>
      <c r="L37" s="169"/>
    </row>
    <row r="38" spans="2:12" x14ac:dyDescent="0.25">
      <c r="B38" s="28" t="str">
        <f>IF($F$4&gt;=6,"Stunde 6","")</f>
        <v>Stunde 6</v>
      </c>
      <c r="D38" s="29" t="str">
        <f>IF($F$4&gt;=6,"Thema:","")</f>
        <v>Thema:</v>
      </c>
      <c r="E38" s="170"/>
      <c r="F38" s="170"/>
      <c r="G38" s="170"/>
      <c r="H38" s="170"/>
      <c r="I38" s="170"/>
      <c r="J38" s="170"/>
      <c r="K38" s="170"/>
      <c r="L38" s="92"/>
    </row>
    <row r="39" spans="2:12" x14ac:dyDescent="0.25">
      <c r="B39" s="28"/>
      <c r="D39" s="87" t="str">
        <f>IF($F$4&gt;=6,"Notiz:","")</f>
        <v>Notiz:</v>
      </c>
      <c r="E39" s="169"/>
      <c r="F39" s="169"/>
      <c r="G39" s="169"/>
      <c r="H39" s="169"/>
      <c r="I39" s="169"/>
      <c r="J39" s="169"/>
      <c r="K39" s="169"/>
      <c r="L39" s="169"/>
    </row>
    <row r="40" spans="2:12" x14ac:dyDescent="0.25">
      <c r="B40" s="28" t="str">
        <f>IF($F$4&gt;=7,"Stunde 7","")</f>
        <v>Stunde 7</v>
      </c>
      <c r="D40" s="29" t="str">
        <f>IF($F$4&gt;=7,"Thema:","")</f>
        <v>Thema:</v>
      </c>
      <c r="E40" s="170"/>
      <c r="F40" s="170"/>
      <c r="G40" s="170"/>
      <c r="H40" s="170"/>
      <c r="I40" s="170"/>
      <c r="J40" s="170"/>
      <c r="K40" s="170"/>
      <c r="L40" s="92"/>
    </row>
    <row r="41" spans="2:12" x14ac:dyDescent="0.25">
      <c r="B41" s="28"/>
      <c r="D41" s="87" t="str">
        <f>IF($F$4&gt;=7,"Notiz:","")</f>
        <v>Notiz:</v>
      </c>
      <c r="E41" s="169"/>
      <c r="F41" s="169"/>
      <c r="G41" s="169"/>
      <c r="H41" s="169"/>
      <c r="I41" s="169"/>
      <c r="J41" s="169"/>
      <c r="K41" s="169"/>
      <c r="L41" s="169"/>
    </row>
    <row r="42" spans="2:12" x14ac:dyDescent="0.25">
      <c r="B42" s="28" t="str">
        <f>IF($F$4&gt;=8,"Stunde 8","")</f>
        <v>Stunde 8</v>
      </c>
      <c r="D42" s="29" t="str">
        <f>IF($F$4&gt;=8,"Thema:","")</f>
        <v>Thema:</v>
      </c>
      <c r="E42" s="170"/>
      <c r="F42" s="170"/>
      <c r="G42" s="170"/>
      <c r="H42" s="170"/>
      <c r="I42" s="170"/>
      <c r="J42" s="170"/>
      <c r="K42" s="170"/>
      <c r="L42" s="92"/>
    </row>
    <row r="43" spans="2:12" x14ac:dyDescent="0.25">
      <c r="D43" s="87" t="str">
        <f>IF($F$4&gt;=8,"Notiz:","")</f>
        <v>Notiz:</v>
      </c>
      <c r="E43" s="169"/>
      <c r="F43" s="169"/>
      <c r="G43" s="169"/>
      <c r="H43" s="169"/>
      <c r="I43" s="169"/>
      <c r="J43" s="169"/>
      <c r="K43" s="169"/>
      <c r="L43" s="169"/>
    </row>
    <row r="44" spans="2:12" x14ac:dyDescent="0.25">
      <c r="B44" s="28" t="str">
        <f>IF($F$4&gt;=9,"Stunde 9","")</f>
        <v>Stunde 9</v>
      </c>
      <c r="D44" s="29" t="str">
        <f>IF($F$4&gt;=9,"Thema:","")</f>
        <v>Thema:</v>
      </c>
      <c r="E44" s="170"/>
      <c r="F44" s="170"/>
      <c r="G44" s="170"/>
      <c r="H44" s="170"/>
      <c r="I44" s="170"/>
      <c r="J44" s="170"/>
      <c r="K44" s="170"/>
      <c r="L44" s="92"/>
    </row>
    <row r="45" spans="2:12" x14ac:dyDescent="0.25">
      <c r="B45" s="28"/>
      <c r="D45" s="87" t="str">
        <f>IF($F$4&gt;=9,"Notiz:","")</f>
        <v>Notiz:</v>
      </c>
      <c r="E45" s="169"/>
      <c r="F45" s="169"/>
      <c r="G45" s="169"/>
      <c r="H45" s="169"/>
      <c r="I45" s="169"/>
      <c r="J45" s="169"/>
      <c r="K45" s="169"/>
      <c r="L45" s="169"/>
    </row>
    <row r="46" spans="2:12" x14ac:dyDescent="0.25">
      <c r="B46" s="28" t="str">
        <f>IF($F$4&gt;=10,"Stunde 10","")</f>
        <v>Stunde 10</v>
      </c>
      <c r="D46" s="29" t="str">
        <f>IF($F$4&gt;=10,"Thema:","")</f>
        <v>Thema:</v>
      </c>
      <c r="E46" s="170"/>
      <c r="F46" s="170"/>
      <c r="G46" s="170"/>
      <c r="H46" s="170"/>
      <c r="I46" s="170"/>
      <c r="J46" s="170"/>
      <c r="K46" s="170"/>
      <c r="L46" s="92"/>
    </row>
    <row r="47" spans="2:12" x14ac:dyDescent="0.25">
      <c r="D47" s="87" t="str">
        <f>IF($F$4&gt;=10,"Notiz:","")</f>
        <v>Notiz:</v>
      </c>
      <c r="E47" s="169"/>
      <c r="F47" s="169"/>
      <c r="G47" s="169"/>
      <c r="H47" s="169"/>
      <c r="I47" s="169"/>
      <c r="J47" s="169"/>
      <c r="K47" s="169"/>
      <c r="L47" s="169"/>
    </row>
    <row r="48" spans="2:12" ht="4.5" customHeight="1" x14ac:dyDescent="0.25">
      <c r="D48" s="7"/>
      <c r="E48" s="76"/>
      <c r="F48" s="76"/>
      <c r="G48" s="76"/>
      <c r="H48" s="76"/>
      <c r="I48" s="76"/>
      <c r="J48" s="76"/>
      <c r="K48" s="44"/>
    </row>
    <row r="49" spans="4:12" s="25" customFormat="1" ht="15" customHeight="1" x14ac:dyDescent="0.25">
      <c r="D49" s="32" t="s">
        <v>20</v>
      </c>
      <c r="E49" s="171"/>
      <c r="F49" s="171"/>
      <c r="G49" s="171"/>
      <c r="H49" s="171"/>
      <c r="I49" s="171"/>
      <c r="J49" s="171"/>
      <c r="K49" s="171"/>
      <c r="L49" s="171"/>
    </row>
  </sheetData>
  <sheetProtection password="C9B3" sheet="1" objects="1" scenarios="1" selectLockedCells="1"/>
  <mergeCells count="40">
    <mergeCell ref="E46:K46"/>
    <mergeCell ref="E47:L47"/>
    <mergeCell ref="E49:L49"/>
    <mergeCell ref="E40:K40"/>
    <mergeCell ref="E41:L41"/>
    <mergeCell ref="E42:K42"/>
    <mergeCell ref="E43:L43"/>
    <mergeCell ref="E44:K44"/>
    <mergeCell ref="E45:L45"/>
    <mergeCell ref="E39:L39"/>
    <mergeCell ref="E28:K28"/>
    <mergeCell ref="E29:L29"/>
    <mergeCell ref="E30:K30"/>
    <mergeCell ref="E31:L31"/>
    <mergeCell ref="E32:K32"/>
    <mergeCell ref="E33:L33"/>
    <mergeCell ref="E34:K34"/>
    <mergeCell ref="E35:L35"/>
    <mergeCell ref="E36:K36"/>
    <mergeCell ref="E37:L37"/>
    <mergeCell ref="E38:K38"/>
    <mergeCell ref="L25:L26"/>
    <mergeCell ref="B26:K26"/>
    <mergeCell ref="C14:K14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B25:K25"/>
    <mergeCell ref="C12:K12"/>
    <mergeCell ref="L2:L5"/>
    <mergeCell ref="B6:L6"/>
    <mergeCell ref="C9:K9"/>
    <mergeCell ref="C10:K10"/>
    <mergeCell ref="C11:K11"/>
  </mergeCells>
  <conditionalFormatting sqref="C11:C12">
    <cfRule type="notContainsBlanks" dxfId="89" priority="17">
      <formula>LEN(TRIM(C11))&gt;0</formula>
    </cfRule>
  </conditionalFormatting>
  <conditionalFormatting sqref="C18:C23">
    <cfRule type="notContainsBlanks" dxfId="88" priority="18">
      <formula>LEN(TRIM(C18))&gt;0</formula>
    </cfRule>
  </conditionalFormatting>
  <conditionalFormatting sqref="B25:B26">
    <cfRule type="notContainsBlanks" dxfId="87" priority="16">
      <formula>LEN(TRIM(B25))&gt;0</formula>
    </cfRule>
  </conditionalFormatting>
  <conditionalFormatting sqref="D28 D30 D32 D34 D36:K36 D38:K38 D40:K40 D42:K42 D44:K44 D46:K46">
    <cfRule type="notContainsBlanks" dxfId="86" priority="15">
      <formula>LEN(TRIM(D28))&gt;0</formula>
    </cfRule>
  </conditionalFormatting>
  <conditionalFormatting sqref="D29 D31 D33 D35 D37:K37 D39:K39 D41:K41 D43:K43 D45:K45 D47:K48">
    <cfRule type="notContainsBlanks" dxfId="85" priority="14">
      <formula>LEN(TRIM(D29))&gt;0</formula>
    </cfRule>
  </conditionalFormatting>
  <conditionalFormatting sqref="C9:C10">
    <cfRule type="notContainsBlanks" dxfId="84" priority="13">
      <formula>LEN(TRIM(C9))&gt;0</formula>
    </cfRule>
  </conditionalFormatting>
  <conditionalFormatting sqref="C14:C17">
    <cfRule type="notContainsBlanks" dxfId="83" priority="12">
      <formula>LEN(TRIM(C14))&gt;0</formula>
    </cfRule>
  </conditionalFormatting>
  <conditionalFormatting sqref="E28:K28 E30:K30 E32:K32 E34:K34">
    <cfRule type="notContainsBlanks" dxfId="82" priority="11">
      <formula>LEN(TRIM(E28))&gt;0</formula>
    </cfRule>
  </conditionalFormatting>
  <conditionalFormatting sqref="E29:K29 E31:K31 E33:K33 E35:K35">
    <cfRule type="notContainsBlanks" dxfId="81" priority="10">
      <formula>LEN(TRIM(E29))&gt;0</formula>
    </cfRule>
  </conditionalFormatting>
  <conditionalFormatting sqref="L9:L12 L14:L23">
    <cfRule type="expression" dxfId="80" priority="7">
      <formula>L9="x"</formula>
    </cfRule>
    <cfRule type="expression" dxfId="79" priority="8">
      <formula>C9&lt;&gt;""</formula>
    </cfRule>
    <cfRule type="expression" dxfId="78" priority="9">
      <formula>C9=""</formula>
    </cfRule>
  </conditionalFormatting>
  <conditionalFormatting sqref="L25">
    <cfRule type="expression" dxfId="77" priority="4">
      <formula>L25="x"</formula>
    </cfRule>
    <cfRule type="expression" dxfId="76" priority="5">
      <formula>B25&lt;&gt;""</formula>
    </cfRule>
    <cfRule type="expression" dxfId="75" priority="6">
      <formula>B25=""</formula>
    </cfRule>
  </conditionalFormatting>
  <conditionalFormatting sqref="L28 L36 L34 L32 L30 L46 L44 L42 L40 L38">
    <cfRule type="expression" dxfId="74" priority="1">
      <formula>L28="x"</formula>
    </cfRule>
    <cfRule type="expression" dxfId="73" priority="2">
      <formula>E28&lt;&gt;""</formula>
    </cfRule>
    <cfRule type="expression" dxfId="72" priority="3">
      <formula>E28=""</formula>
    </cfRule>
  </conditionalFormatting>
  <pageMargins left="0.70866141732283472" right="0.70866141732283472" top="0.78740157480314965" bottom="0.59055118110236227" header="0.31496062992125984" footer="0.31496062992125984"/>
  <pageSetup paperSize="9" scale="98" orientation="portrait" r:id="rId1"/>
  <headerFooter>
    <oddHeader>&amp;C&amp;"-,Fett"&amp;14Abschnittsplanung Bewegung und Sport</oddHeader>
    <oddFooter>&amp;L&amp;7© Molecz, v 1.0 /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B1:L49"/>
  <sheetViews>
    <sheetView showGridLines="0" showRowColHeaders="0" zoomScaleNormal="100" workbookViewId="0">
      <selection activeCell="C9" sqref="C9:K9"/>
    </sheetView>
  </sheetViews>
  <sheetFormatPr baseColWidth="10" defaultColWidth="11.42578125" defaultRowHeight="15" x14ac:dyDescent="0.25"/>
  <cols>
    <col min="1" max="1" width="1.85546875" style="75" customWidth="1"/>
    <col min="2" max="2" width="2.85546875" style="75" customWidth="1"/>
    <col min="3" max="3" width="6.7109375" style="75" customWidth="1"/>
    <col min="4" max="4" width="7.7109375" style="75" customWidth="1"/>
    <col min="5" max="5" width="4.28515625" style="75" customWidth="1"/>
    <col min="6" max="6" width="3.42578125" style="75" customWidth="1"/>
    <col min="7" max="7" width="15" style="75" customWidth="1"/>
    <col min="8" max="9" width="11.42578125" style="75"/>
    <col min="10" max="10" width="10.28515625" style="75" customWidth="1"/>
    <col min="11" max="11" width="13.85546875" style="75" customWidth="1"/>
    <col min="12" max="12" width="1.42578125" style="75" customWidth="1"/>
    <col min="13" max="16384" width="11.42578125" style="75"/>
  </cols>
  <sheetData>
    <row r="1" spans="2:12" ht="15.6" x14ac:dyDescent="0.35">
      <c r="B1" s="26" t="str">
        <f>Jahresplanung!B1</f>
        <v xml:space="preserve">Lehrer/in: </v>
      </c>
      <c r="D1" s="26"/>
      <c r="E1" s="26"/>
      <c r="H1" s="27" t="str">
        <f>Jahresplanung!Z1&amp;" "&amp;Jahresplanung!AA1</f>
        <v xml:space="preserve">Klasse: </v>
      </c>
      <c r="L1" s="8" t="str">
        <f>Jahresplanung!AW1</f>
        <v>Schuljahr: 2018/19</v>
      </c>
    </row>
    <row r="2" spans="2:12" x14ac:dyDescent="0.25">
      <c r="B2" s="75" t="str">
        <f>Jahresplanung!B3</f>
        <v>Anzahl Schüler/innen:</v>
      </c>
      <c r="F2" s="29" t="str">
        <f>Jahresplanung!H3</f>
        <v/>
      </c>
      <c r="L2" s="166" t="s">
        <v>65</v>
      </c>
    </row>
    <row r="3" spans="2:12" x14ac:dyDescent="0.25">
      <c r="B3" s="75" t="str">
        <f>Jahresplanung!B4</f>
        <v>Wochenstundenzahl:</v>
      </c>
      <c r="F3" s="29" t="str">
        <f>Jahresplanung!H4</f>
        <v/>
      </c>
      <c r="L3" s="166"/>
    </row>
    <row r="4" spans="2:12" x14ac:dyDescent="0.25">
      <c r="B4" s="75" t="s">
        <v>28</v>
      </c>
      <c r="F4" s="33" t="str">
        <f>Jahresplanung!AA27</f>
        <v/>
      </c>
      <c r="L4" s="166"/>
    </row>
    <row r="5" spans="2:12" ht="24" customHeight="1" x14ac:dyDescent="0.25">
      <c r="B5" s="30" t="str">
        <f>"Kompetenz  "&amp;Jahresplanung!B27</f>
        <v>Kompetenz  6:</v>
      </c>
      <c r="E5" s="75" t="s">
        <v>24</v>
      </c>
      <c r="L5" s="166"/>
    </row>
    <row r="6" spans="2:12" ht="15.75" x14ac:dyDescent="0.25">
      <c r="B6" s="167" t="str">
        <f>IF(Jahresplanung!C27="","",Jahresplanung!C27)</f>
        <v/>
      </c>
      <c r="C6" s="167"/>
      <c r="D6" s="167"/>
      <c r="E6" s="167"/>
      <c r="F6" s="167"/>
      <c r="G6" s="167"/>
      <c r="H6" s="167"/>
      <c r="I6" s="167"/>
      <c r="J6" s="167"/>
      <c r="K6" s="167"/>
      <c r="L6" s="167"/>
    </row>
    <row r="7" spans="2:12" ht="15" customHeight="1" x14ac:dyDescent="0.25">
      <c r="B7" s="45"/>
      <c r="C7" s="45"/>
      <c r="D7" s="45"/>
      <c r="E7" s="45"/>
      <c r="F7" s="45"/>
      <c r="G7" s="45"/>
      <c r="H7" s="45"/>
      <c r="I7" s="45"/>
      <c r="J7" s="45"/>
      <c r="K7" s="45"/>
      <c r="L7" s="46" t="str">
        <f>IF(AND(Jahresplanung!W27="",Jahresplanung!X27="",Jahresplanung!Y27="",Jahresplanung!Z27=""),"","Aspekte: "&amp;LEFT(IF(Jahresplanung!W27="x","Fachkompetenz - ","")&amp;IF(Jahresplanung!X27="x","Methodenkompetenz - ","")&amp;IF(Jahresplanung!Y27="x","Sozialkompetenz - ","")&amp;IF(Jahresplanung!Z27="x","Selbstkompetenz - ",""),LEN(IF(Jahresplanung!W27="x","Fachkompetenz - ","")&amp;IF(Jahresplanung!X27="x","Methodenkompetenz - ","")&amp;IF(Jahresplanung!Y27="x","Sozialkompetenz - ","")&amp;IF(Jahresplanung!Z27="x","Selbstkompetenz - ",""))-3))</f>
        <v/>
      </c>
    </row>
    <row r="8" spans="2:12" ht="24" customHeight="1" x14ac:dyDescent="0.25">
      <c r="B8" s="31" t="s">
        <v>22</v>
      </c>
      <c r="E8" s="75" t="s">
        <v>24</v>
      </c>
    </row>
    <row r="9" spans="2:12" x14ac:dyDescent="0.25">
      <c r="B9" s="43" t="s">
        <v>52</v>
      </c>
      <c r="C9" s="165"/>
      <c r="D9" s="165"/>
      <c r="E9" s="165"/>
      <c r="F9" s="165"/>
      <c r="G9" s="165"/>
      <c r="H9" s="165"/>
      <c r="I9" s="165"/>
      <c r="J9" s="165"/>
      <c r="K9" s="165"/>
      <c r="L9" s="92"/>
    </row>
    <row r="10" spans="2:12" x14ac:dyDescent="0.25">
      <c r="B10" s="43" t="s">
        <v>52</v>
      </c>
      <c r="C10" s="165"/>
      <c r="D10" s="165"/>
      <c r="E10" s="165"/>
      <c r="F10" s="165"/>
      <c r="G10" s="165"/>
      <c r="H10" s="165"/>
      <c r="I10" s="165"/>
      <c r="J10" s="165"/>
      <c r="K10" s="165"/>
      <c r="L10" s="92"/>
    </row>
    <row r="11" spans="2:12" x14ac:dyDescent="0.25">
      <c r="B11" s="43" t="s">
        <v>52</v>
      </c>
      <c r="C11" s="165"/>
      <c r="D11" s="165"/>
      <c r="E11" s="165"/>
      <c r="F11" s="165"/>
      <c r="G11" s="165"/>
      <c r="H11" s="165"/>
      <c r="I11" s="165"/>
      <c r="J11" s="165"/>
      <c r="K11" s="165"/>
      <c r="L11" s="92"/>
    </row>
    <row r="12" spans="2:12" x14ac:dyDescent="0.25">
      <c r="B12" s="43" t="s">
        <v>52</v>
      </c>
      <c r="C12" s="165"/>
      <c r="D12" s="165"/>
      <c r="E12" s="165"/>
      <c r="F12" s="165"/>
      <c r="G12" s="165"/>
      <c r="H12" s="165"/>
      <c r="I12" s="165"/>
      <c r="J12" s="165"/>
      <c r="K12" s="165"/>
      <c r="L12" s="92"/>
    </row>
    <row r="13" spans="2:12" ht="24" customHeight="1" x14ac:dyDescent="0.25">
      <c r="B13" s="31" t="s">
        <v>23</v>
      </c>
      <c r="E13" s="75" t="s">
        <v>24</v>
      </c>
    </row>
    <row r="14" spans="2:12" x14ac:dyDescent="0.25">
      <c r="B14" s="43" t="s">
        <v>52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92"/>
    </row>
    <row r="15" spans="2:12" x14ac:dyDescent="0.25">
      <c r="B15" s="43" t="s">
        <v>52</v>
      </c>
      <c r="C15" s="165"/>
      <c r="D15" s="165"/>
      <c r="E15" s="165"/>
      <c r="F15" s="165"/>
      <c r="G15" s="165"/>
      <c r="H15" s="165"/>
      <c r="I15" s="165"/>
      <c r="J15" s="165"/>
      <c r="K15" s="165"/>
      <c r="L15" s="92"/>
    </row>
    <row r="16" spans="2:12" x14ac:dyDescent="0.25">
      <c r="B16" s="43" t="s">
        <v>52</v>
      </c>
      <c r="C16" s="165"/>
      <c r="D16" s="165"/>
      <c r="E16" s="165"/>
      <c r="F16" s="165"/>
      <c r="G16" s="165"/>
      <c r="H16" s="165"/>
      <c r="I16" s="165"/>
      <c r="J16" s="165"/>
      <c r="K16" s="165"/>
      <c r="L16" s="92"/>
    </row>
    <row r="17" spans="2:12" x14ac:dyDescent="0.25">
      <c r="B17" s="43" t="s">
        <v>52</v>
      </c>
      <c r="C17" s="165"/>
      <c r="D17" s="165"/>
      <c r="E17" s="165"/>
      <c r="F17" s="165"/>
      <c r="G17" s="165"/>
      <c r="H17" s="165"/>
      <c r="I17" s="165"/>
      <c r="J17" s="165"/>
      <c r="K17" s="165"/>
      <c r="L17" s="92"/>
    </row>
    <row r="18" spans="2:12" x14ac:dyDescent="0.25">
      <c r="B18" s="43" t="s">
        <v>52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92"/>
    </row>
    <row r="19" spans="2:12" x14ac:dyDescent="0.25">
      <c r="B19" s="43" t="s">
        <v>52</v>
      </c>
      <c r="C19" s="165"/>
      <c r="D19" s="165"/>
      <c r="E19" s="165"/>
      <c r="F19" s="165"/>
      <c r="G19" s="165"/>
      <c r="H19" s="165"/>
      <c r="I19" s="165"/>
      <c r="J19" s="165"/>
      <c r="K19" s="165"/>
      <c r="L19" s="92"/>
    </row>
    <row r="20" spans="2:12" x14ac:dyDescent="0.25">
      <c r="B20" s="43" t="s">
        <v>52</v>
      </c>
      <c r="C20" s="165"/>
      <c r="D20" s="165"/>
      <c r="E20" s="165"/>
      <c r="F20" s="165"/>
      <c r="G20" s="165"/>
      <c r="H20" s="165"/>
      <c r="I20" s="165"/>
      <c r="J20" s="165"/>
      <c r="K20" s="165"/>
      <c r="L20" s="92"/>
    </row>
    <row r="21" spans="2:12" x14ac:dyDescent="0.25">
      <c r="B21" s="43" t="s">
        <v>52</v>
      </c>
      <c r="C21" s="165"/>
      <c r="D21" s="165"/>
      <c r="E21" s="165"/>
      <c r="F21" s="165"/>
      <c r="G21" s="165"/>
      <c r="H21" s="165"/>
      <c r="I21" s="165"/>
      <c r="J21" s="165"/>
      <c r="K21" s="165"/>
      <c r="L21" s="92"/>
    </row>
    <row r="22" spans="2:12" x14ac:dyDescent="0.25">
      <c r="B22" s="43" t="s">
        <v>52</v>
      </c>
      <c r="C22" s="165"/>
      <c r="D22" s="165"/>
      <c r="E22" s="165"/>
      <c r="F22" s="165"/>
      <c r="G22" s="165"/>
      <c r="H22" s="165"/>
      <c r="I22" s="165"/>
      <c r="J22" s="165"/>
      <c r="K22" s="165"/>
      <c r="L22" s="92"/>
    </row>
    <row r="23" spans="2:12" x14ac:dyDescent="0.25">
      <c r="B23" s="43" t="s">
        <v>52</v>
      </c>
      <c r="C23" s="165"/>
      <c r="D23" s="165"/>
      <c r="E23" s="165"/>
      <c r="F23" s="165"/>
      <c r="G23" s="165"/>
      <c r="H23" s="165"/>
      <c r="I23" s="165"/>
      <c r="J23" s="165"/>
      <c r="K23" s="165"/>
      <c r="L23" s="92"/>
    </row>
    <row r="24" spans="2:12" ht="24" customHeight="1" x14ac:dyDescent="0.25">
      <c r="B24" s="31" t="s">
        <v>83</v>
      </c>
    </row>
    <row r="25" spans="2:12" ht="15" customHeight="1" x14ac:dyDescent="0.25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8"/>
    </row>
    <row r="26" spans="2:12" ht="15" customHeight="1" x14ac:dyDescent="0.25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8"/>
    </row>
    <row r="27" spans="2:12" ht="24" customHeight="1" x14ac:dyDescent="0.35">
      <c r="B27" s="28" t="s">
        <v>25</v>
      </c>
    </row>
    <row r="28" spans="2:12" ht="14.45" x14ac:dyDescent="0.35">
      <c r="B28" s="28" t="s">
        <v>26</v>
      </c>
      <c r="D28" s="29" t="s">
        <v>27</v>
      </c>
      <c r="E28" s="170"/>
      <c r="F28" s="170"/>
      <c r="G28" s="170"/>
      <c r="H28" s="170"/>
      <c r="I28" s="170"/>
      <c r="J28" s="170"/>
      <c r="K28" s="170"/>
      <c r="L28" s="92"/>
    </row>
    <row r="29" spans="2:12" ht="14.45" x14ac:dyDescent="0.35">
      <c r="B29" s="28"/>
      <c r="D29" s="87" t="s">
        <v>64</v>
      </c>
      <c r="E29" s="169"/>
      <c r="F29" s="169"/>
      <c r="G29" s="169"/>
      <c r="H29" s="169"/>
      <c r="I29" s="169"/>
      <c r="J29" s="169"/>
      <c r="K29" s="169"/>
      <c r="L29" s="169"/>
    </row>
    <row r="30" spans="2:12" ht="14.45" x14ac:dyDescent="0.35">
      <c r="B30" s="28" t="str">
        <f>IF(F4&gt;=2,"Stunde 2","")</f>
        <v>Stunde 2</v>
      </c>
      <c r="D30" s="29" t="str">
        <f>IF($F$4&gt;=2,"Thema:","")</f>
        <v>Thema:</v>
      </c>
      <c r="E30" s="170"/>
      <c r="F30" s="170"/>
      <c r="G30" s="170"/>
      <c r="H30" s="170"/>
      <c r="I30" s="170"/>
      <c r="J30" s="170"/>
      <c r="K30" s="170"/>
      <c r="L30" s="92"/>
    </row>
    <row r="31" spans="2:12" ht="14.45" x14ac:dyDescent="0.35">
      <c r="B31" s="28"/>
      <c r="D31" s="87" t="str">
        <f>IF($F$4&gt;=2,"Notiz:","")</f>
        <v>Notiz:</v>
      </c>
      <c r="E31" s="169"/>
      <c r="F31" s="169"/>
      <c r="G31" s="169"/>
      <c r="H31" s="169"/>
      <c r="I31" s="169"/>
      <c r="J31" s="169"/>
      <c r="K31" s="169"/>
      <c r="L31" s="169"/>
    </row>
    <row r="32" spans="2:12" x14ac:dyDescent="0.25">
      <c r="B32" s="28" t="str">
        <f>IF($F$4&gt;=3,"Stunde 3","")</f>
        <v>Stunde 3</v>
      </c>
      <c r="D32" s="29" t="str">
        <f>IF($F$4&gt;=3,"Thema:","")</f>
        <v>Thema:</v>
      </c>
      <c r="E32" s="170"/>
      <c r="F32" s="170"/>
      <c r="G32" s="170"/>
      <c r="H32" s="170"/>
      <c r="I32" s="170"/>
      <c r="J32" s="170"/>
      <c r="K32" s="170"/>
      <c r="L32" s="92"/>
    </row>
    <row r="33" spans="2:12" x14ac:dyDescent="0.25">
      <c r="B33" s="28"/>
      <c r="D33" s="87" t="str">
        <f>IF($F$4&gt;=3,"Notiz:","")</f>
        <v>Notiz:</v>
      </c>
      <c r="E33" s="169"/>
      <c r="F33" s="169"/>
      <c r="G33" s="169"/>
      <c r="H33" s="169"/>
      <c r="I33" s="169"/>
      <c r="J33" s="169"/>
      <c r="K33" s="169"/>
      <c r="L33" s="169"/>
    </row>
    <row r="34" spans="2:12" x14ac:dyDescent="0.25">
      <c r="B34" s="28" t="str">
        <f>IF($F$4&gt;=4,"Stunde 4","")</f>
        <v>Stunde 4</v>
      </c>
      <c r="D34" s="29" t="str">
        <f>IF($F$4&gt;=4,"Thema:","")</f>
        <v>Thema:</v>
      </c>
      <c r="E34" s="170"/>
      <c r="F34" s="170"/>
      <c r="G34" s="170"/>
      <c r="H34" s="170"/>
      <c r="I34" s="170"/>
      <c r="J34" s="170"/>
      <c r="K34" s="170"/>
      <c r="L34" s="92"/>
    </row>
    <row r="35" spans="2:12" x14ac:dyDescent="0.25">
      <c r="B35" s="28"/>
      <c r="D35" s="87" t="str">
        <f>IF($F$4&gt;=4,"Notiz:","")</f>
        <v>Notiz:</v>
      </c>
      <c r="E35" s="169"/>
      <c r="F35" s="169"/>
      <c r="G35" s="169"/>
      <c r="H35" s="169"/>
      <c r="I35" s="169"/>
      <c r="J35" s="169"/>
      <c r="K35" s="169"/>
      <c r="L35" s="169"/>
    </row>
    <row r="36" spans="2:12" x14ac:dyDescent="0.25">
      <c r="B36" s="28" t="str">
        <f>IF($F$4&gt;=5,"Stunde 5","")</f>
        <v>Stunde 5</v>
      </c>
      <c r="D36" s="29" t="str">
        <f>IF($F$4&gt;=5,"Thema:","")</f>
        <v>Thema:</v>
      </c>
      <c r="E36" s="170"/>
      <c r="F36" s="170"/>
      <c r="G36" s="170"/>
      <c r="H36" s="170"/>
      <c r="I36" s="170"/>
      <c r="J36" s="170"/>
      <c r="K36" s="170"/>
      <c r="L36" s="92"/>
    </row>
    <row r="37" spans="2:12" x14ac:dyDescent="0.25">
      <c r="B37" s="28"/>
      <c r="D37" s="87" t="str">
        <f>IF($F$4&gt;=5,"Notiz:","")</f>
        <v>Notiz:</v>
      </c>
      <c r="E37" s="169"/>
      <c r="F37" s="169"/>
      <c r="G37" s="169"/>
      <c r="H37" s="169"/>
      <c r="I37" s="169"/>
      <c r="J37" s="169"/>
      <c r="K37" s="169"/>
      <c r="L37" s="169"/>
    </row>
    <row r="38" spans="2:12" x14ac:dyDescent="0.25">
      <c r="B38" s="28" t="str">
        <f>IF($F$4&gt;=6,"Stunde 6","")</f>
        <v>Stunde 6</v>
      </c>
      <c r="D38" s="29" t="str">
        <f>IF($F$4&gt;=6,"Thema:","")</f>
        <v>Thema:</v>
      </c>
      <c r="E38" s="170"/>
      <c r="F38" s="170"/>
      <c r="G38" s="170"/>
      <c r="H38" s="170"/>
      <c r="I38" s="170"/>
      <c r="J38" s="170"/>
      <c r="K38" s="170"/>
      <c r="L38" s="92"/>
    </row>
    <row r="39" spans="2:12" x14ac:dyDescent="0.25">
      <c r="B39" s="28"/>
      <c r="D39" s="87" t="str">
        <f>IF($F$4&gt;=6,"Notiz:","")</f>
        <v>Notiz:</v>
      </c>
      <c r="E39" s="169"/>
      <c r="F39" s="169"/>
      <c r="G39" s="169"/>
      <c r="H39" s="169"/>
      <c r="I39" s="169"/>
      <c r="J39" s="169"/>
      <c r="K39" s="169"/>
      <c r="L39" s="169"/>
    </row>
    <row r="40" spans="2:12" x14ac:dyDescent="0.25">
      <c r="B40" s="28" t="str">
        <f>IF($F$4&gt;=7,"Stunde 7","")</f>
        <v>Stunde 7</v>
      </c>
      <c r="D40" s="29" t="str">
        <f>IF($F$4&gt;=7,"Thema:","")</f>
        <v>Thema:</v>
      </c>
      <c r="E40" s="170"/>
      <c r="F40" s="170"/>
      <c r="G40" s="170"/>
      <c r="H40" s="170"/>
      <c r="I40" s="170"/>
      <c r="J40" s="170"/>
      <c r="K40" s="170"/>
      <c r="L40" s="92"/>
    </row>
    <row r="41" spans="2:12" x14ac:dyDescent="0.25">
      <c r="B41" s="28"/>
      <c r="D41" s="87" t="str">
        <f>IF($F$4&gt;=7,"Notiz:","")</f>
        <v>Notiz:</v>
      </c>
      <c r="E41" s="169"/>
      <c r="F41" s="169"/>
      <c r="G41" s="169"/>
      <c r="H41" s="169"/>
      <c r="I41" s="169"/>
      <c r="J41" s="169"/>
      <c r="K41" s="169"/>
      <c r="L41" s="169"/>
    </row>
    <row r="42" spans="2:12" x14ac:dyDescent="0.25">
      <c r="B42" s="28" t="str">
        <f>IF($F$4&gt;=8,"Stunde 8","")</f>
        <v>Stunde 8</v>
      </c>
      <c r="D42" s="29" t="str">
        <f>IF($F$4&gt;=8,"Thema:","")</f>
        <v>Thema:</v>
      </c>
      <c r="E42" s="170"/>
      <c r="F42" s="170"/>
      <c r="G42" s="170"/>
      <c r="H42" s="170"/>
      <c r="I42" s="170"/>
      <c r="J42" s="170"/>
      <c r="K42" s="170"/>
      <c r="L42" s="92"/>
    </row>
    <row r="43" spans="2:12" x14ac:dyDescent="0.25">
      <c r="D43" s="87" t="str">
        <f>IF($F$4&gt;=8,"Notiz:","")</f>
        <v>Notiz:</v>
      </c>
      <c r="E43" s="169"/>
      <c r="F43" s="169"/>
      <c r="G43" s="169"/>
      <c r="H43" s="169"/>
      <c r="I43" s="169"/>
      <c r="J43" s="169"/>
      <c r="K43" s="169"/>
      <c r="L43" s="169"/>
    </row>
    <row r="44" spans="2:12" x14ac:dyDescent="0.25">
      <c r="B44" s="28" t="str">
        <f>IF($F$4&gt;=9,"Stunde 9","")</f>
        <v>Stunde 9</v>
      </c>
      <c r="D44" s="29" t="str">
        <f>IF($F$4&gt;=9,"Thema:","")</f>
        <v>Thema:</v>
      </c>
      <c r="E44" s="170"/>
      <c r="F44" s="170"/>
      <c r="G44" s="170"/>
      <c r="H44" s="170"/>
      <c r="I44" s="170"/>
      <c r="J44" s="170"/>
      <c r="K44" s="170"/>
      <c r="L44" s="92"/>
    </row>
    <row r="45" spans="2:12" x14ac:dyDescent="0.25">
      <c r="B45" s="28"/>
      <c r="D45" s="87" t="str">
        <f>IF($F$4&gt;=9,"Notiz:","")</f>
        <v>Notiz:</v>
      </c>
      <c r="E45" s="169"/>
      <c r="F45" s="169"/>
      <c r="G45" s="169"/>
      <c r="H45" s="169"/>
      <c r="I45" s="169"/>
      <c r="J45" s="169"/>
      <c r="K45" s="169"/>
      <c r="L45" s="169"/>
    </row>
    <row r="46" spans="2:12" x14ac:dyDescent="0.25">
      <c r="B46" s="28" t="str">
        <f>IF($F$4&gt;=10,"Stunde 10","")</f>
        <v>Stunde 10</v>
      </c>
      <c r="D46" s="29" t="str">
        <f>IF($F$4&gt;=10,"Thema:","")</f>
        <v>Thema:</v>
      </c>
      <c r="E46" s="170"/>
      <c r="F46" s="170"/>
      <c r="G46" s="170"/>
      <c r="H46" s="170"/>
      <c r="I46" s="170"/>
      <c r="J46" s="170"/>
      <c r="K46" s="170"/>
      <c r="L46" s="92"/>
    </row>
    <row r="47" spans="2:12" x14ac:dyDescent="0.25">
      <c r="D47" s="87" t="str">
        <f>IF($F$4&gt;=10,"Notiz:","")</f>
        <v>Notiz:</v>
      </c>
      <c r="E47" s="169"/>
      <c r="F47" s="169"/>
      <c r="G47" s="169"/>
      <c r="H47" s="169"/>
      <c r="I47" s="169"/>
      <c r="J47" s="169"/>
      <c r="K47" s="169"/>
      <c r="L47" s="169"/>
    </row>
    <row r="48" spans="2:12" ht="4.5" customHeight="1" x14ac:dyDescent="0.25">
      <c r="D48" s="7"/>
      <c r="E48" s="76"/>
      <c r="F48" s="76"/>
      <c r="G48" s="76"/>
      <c r="H48" s="76"/>
      <c r="I48" s="76"/>
      <c r="J48" s="76"/>
      <c r="K48" s="44"/>
    </row>
    <row r="49" spans="4:12" s="25" customFormat="1" ht="15" customHeight="1" x14ac:dyDescent="0.25">
      <c r="D49" s="32" t="s">
        <v>20</v>
      </c>
      <c r="E49" s="171"/>
      <c r="F49" s="171"/>
      <c r="G49" s="171"/>
      <c r="H49" s="171"/>
      <c r="I49" s="171"/>
      <c r="J49" s="171"/>
      <c r="K49" s="171"/>
      <c r="L49" s="171"/>
    </row>
  </sheetData>
  <sheetProtection password="C9B3" sheet="1" objects="1" scenarios="1" selectLockedCells="1"/>
  <mergeCells count="40">
    <mergeCell ref="E46:K46"/>
    <mergeCell ref="E47:L47"/>
    <mergeCell ref="E49:L49"/>
    <mergeCell ref="E40:K40"/>
    <mergeCell ref="E41:L41"/>
    <mergeCell ref="E42:K42"/>
    <mergeCell ref="E43:L43"/>
    <mergeCell ref="E44:K44"/>
    <mergeCell ref="E45:L45"/>
    <mergeCell ref="E39:L39"/>
    <mergeCell ref="E28:K28"/>
    <mergeCell ref="E29:L29"/>
    <mergeCell ref="E30:K30"/>
    <mergeCell ref="E31:L31"/>
    <mergeCell ref="E32:K32"/>
    <mergeCell ref="E33:L33"/>
    <mergeCell ref="E34:K34"/>
    <mergeCell ref="E35:L35"/>
    <mergeCell ref="E36:K36"/>
    <mergeCell ref="E37:L37"/>
    <mergeCell ref="E38:K38"/>
    <mergeCell ref="L25:L26"/>
    <mergeCell ref="B26:K26"/>
    <mergeCell ref="C14:K14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B25:K25"/>
    <mergeCell ref="C12:K12"/>
    <mergeCell ref="L2:L5"/>
    <mergeCell ref="B6:L6"/>
    <mergeCell ref="C9:K9"/>
    <mergeCell ref="C10:K10"/>
    <mergeCell ref="C11:K11"/>
  </mergeCells>
  <conditionalFormatting sqref="C11:C12">
    <cfRule type="notContainsBlanks" dxfId="71" priority="17">
      <formula>LEN(TRIM(C11))&gt;0</formula>
    </cfRule>
  </conditionalFormatting>
  <conditionalFormatting sqref="C18:C23">
    <cfRule type="notContainsBlanks" dxfId="70" priority="18">
      <formula>LEN(TRIM(C18))&gt;0</formula>
    </cfRule>
  </conditionalFormatting>
  <conditionalFormatting sqref="B25:B26">
    <cfRule type="notContainsBlanks" dxfId="69" priority="16">
      <formula>LEN(TRIM(B25))&gt;0</formula>
    </cfRule>
  </conditionalFormatting>
  <conditionalFormatting sqref="D28 D30 D32 D34 D36:K36 D38:K38 D40:K40 D42:K42 D44:K44 D46:K46">
    <cfRule type="notContainsBlanks" dxfId="68" priority="15">
      <formula>LEN(TRIM(D28))&gt;0</formula>
    </cfRule>
  </conditionalFormatting>
  <conditionalFormatting sqref="D29 D31 D33 D35 D37:K37 D39:K39 D41:K41 D43:K43 D45:K45 D47:K48">
    <cfRule type="notContainsBlanks" dxfId="67" priority="14">
      <formula>LEN(TRIM(D29))&gt;0</formula>
    </cfRule>
  </conditionalFormatting>
  <conditionalFormatting sqref="C9:C10">
    <cfRule type="notContainsBlanks" dxfId="66" priority="13">
      <formula>LEN(TRIM(C9))&gt;0</formula>
    </cfRule>
  </conditionalFormatting>
  <conditionalFormatting sqref="C14:C17">
    <cfRule type="notContainsBlanks" dxfId="65" priority="12">
      <formula>LEN(TRIM(C14))&gt;0</formula>
    </cfRule>
  </conditionalFormatting>
  <conditionalFormatting sqref="E28:K28 E30:K30 E32:K32 E34:K34">
    <cfRule type="notContainsBlanks" dxfId="64" priority="11">
      <formula>LEN(TRIM(E28))&gt;0</formula>
    </cfRule>
  </conditionalFormatting>
  <conditionalFormatting sqref="E29:K29 E31:K31 E33:K33 E35:K35">
    <cfRule type="notContainsBlanks" dxfId="63" priority="10">
      <formula>LEN(TRIM(E29))&gt;0</formula>
    </cfRule>
  </conditionalFormatting>
  <conditionalFormatting sqref="L9:L12 L14:L23">
    <cfRule type="expression" dxfId="62" priority="7">
      <formula>L9="x"</formula>
    </cfRule>
    <cfRule type="expression" dxfId="61" priority="8">
      <formula>C9&lt;&gt;""</formula>
    </cfRule>
    <cfRule type="expression" dxfId="60" priority="9">
      <formula>C9=""</formula>
    </cfRule>
  </conditionalFormatting>
  <conditionalFormatting sqref="L25">
    <cfRule type="expression" dxfId="59" priority="4">
      <formula>L25="x"</formula>
    </cfRule>
    <cfRule type="expression" dxfId="58" priority="5">
      <formula>B25&lt;&gt;""</formula>
    </cfRule>
    <cfRule type="expression" dxfId="57" priority="6">
      <formula>B25=""</formula>
    </cfRule>
  </conditionalFormatting>
  <conditionalFormatting sqref="L28 L36 L34 L32 L30 L46 L44 L42 L40 L38">
    <cfRule type="expression" dxfId="56" priority="1">
      <formula>L28="x"</formula>
    </cfRule>
    <cfRule type="expression" dxfId="55" priority="2">
      <formula>E28&lt;&gt;""</formula>
    </cfRule>
    <cfRule type="expression" dxfId="54" priority="3">
      <formula>E28=""</formula>
    </cfRule>
  </conditionalFormatting>
  <pageMargins left="0.70866141732283472" right="0.70866141732283472" top="0.78740157480314965" bottom="0.59055118110236227" header="0.31496062992125984" footer="0.31496062992125984"/>
  <pageSetup paperSize="9" scale="98" orientation="portrait" r:id="rId1"/>
  <headerFooter>
    <oddHeader>&amp;C&amp;"-,Fett"&amp;14Abschnittsplanung Bewegung und Sport</oddHeader>
    <oddFooter>&amp;L&amp;7© Molecz, v 1.0 /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B1:L49"/>
  <sheetViews>
    <sheetView showGridLines="0" showRowColHeaders="0" zoomScaleNormal="100" workbookViewId="0">
      <selection activeCell="C9" sqref="C9:K9"/>
    </sheetView>
  </sheetViews>
  <sheetFormatPr baseColWidth="10" defaultColWidth="11.42578125" defaultRowHeight="15" x14ac:dyDescent="0.25"/>
  <cols>
    <col min="1" max="1" width="1.85546875" style="75" customWidth="1"/>
    <col min="2" max="2" width="2.85546875" style="75" customWidth="1"/>
    <col min="3" max="3" width="6.7109375" style="75" customWidth="1"/>
    <col min="4" max="4" width="7.7109375" style="75" customWidth="1"/>
    <col min="5" max="5" width="4.28515625" style="75" customWidth="1"/>
    <col min="6" max="6" width="3.42578125" style="75" customWidth="1"/>
    <col min="7" max="7" width="15" style="75" customWidth="1"/>
    <col min="8" max="9" width="11.42578125" style="75"/>
    <col min="10" max="10" width="10.28515625" style="75" customWidth="1"/>
    <col min="11" max="11" width="13.85546875" style="75" customWidth="1"/>
    <col min="12" max="12" width="1.42578125" style="75" customWidth="1"/>
    <col min="13" max="16384" width="11.42578125" style="75"/>
  </cols>
  <sheetData>
    <row r="1" spans="2:12" ht="15.6" x14ac:dyDescent="0.35">
      <c r="B1" s="26" t="str">
        <f>Jahresplanung!B1</f>
        <v xml:space="preserve">Lehrer/in: </v>
      </c>
      <c r="D1" s="26"/>
      <c r="E1" s="26"/>
      <c r="H1" s="27" t="str">
        <f>Jahresplanung!Z1&amp;" "&amp;Jahresplanung!AA1</f>
        <v xml:space="preserve">Klasse: </v>
      </c>
      <c r="L1" s="8" t="str">
        <f>Jahresplanung!AW1</f>
        <v>Schuljahr: 2018/19</v>
      </c>
    </row>
    <row r="2" spans="2:12" x14ac:dyDescent="0.25">
      <c r="B2" s="75" t="str">
        <f>Jahresplanung!B3</f>
        <v>Anzahl Schüler/innen:</v>
      </c>
      <c r="F2" s="29" t="str">
        <f>Jahresplanung!H3</f>
        <v/>
      </c>
      <c r="L2" s="166" t="s">
        <v>65</v>
      </c>
    </row>
    <row r="3" spans="2:12" x14ac:dyDescent="0.25">
      <c r="B3" s="75" t="str">
        <f>Jahresplanung!B4</f>
        <v>Wochenstundenzahl:</v>
      </c>
      <c r="F3" s="29" t="str">
        <f>Jahresplanung!H4</f>
        <v/>
      </c>
      <c r="L3" s="166"/>
    </row>
    <row r="4" spans="2:12" x14ac:dyDescent="0.25">
      <c r="B4" s="75" t="s">
        <v>28</v>
      </c>
      <c r="F4" s="33" t="str">
        <f>Jahresplanung!AA28</f>
        <v/>
      </c>
      <c r="L4" s="166"/>
    </row>
    <row r="5" spans="2:12" ht="24" customHeight="1" x14ac:dyDescent="0.25">
      <c r="B5" s="30" t="str">
        <f>"Kompetenz  "&amp;Jahresplanung!B28</f>
        <v>Kompetenz  7:</v>
      </c>
      <c r="E5" s="75" t="s">
        <v>24</v>
      </c>
      <c r="L5" s="166"/>
    </row>
    <row r="6" spans="2:12" ht="15.75" x14ac:dyDescent="0.25">
      <c r="B6" s="167" t="str">
        <f>IF(Jahresplanung!C28="","",Jahresplanung!C28)</f>
        <v/>
      </c>
      <c r="C6" s="167"/>
      <c r="D6" s="167"/>
      <c r="E6" s="167"/>
      <c r="F6" s="167"/>
      <c r="G6" s="167"/>
      <c r="H6" s="167"/>
      <c r="I6" s="167"/>
      <c r="J6" s="167"/>
      <c r="K6" s="167"/>
      <c r="L6" s="167"/>
    </row>
    <row r="7" spans="2:12" ht="15" customHeight="1" x14ac:dyDescent="0.25">
      <c r="B7" s="45"/>
      <c r="C7" s="45"/>
      <c r="D7" s="45"/>
      <c r="E7" s="45"/>
      <c r="F7" s="45"/>
      <c r="G7" s="45"/>
      <c r="H7" s="45"/>
      <c r="I7" s="45"/>
      <c r="J7" s="45"/>
      <c r="K7" s="45"/>
      <c r="L7" s="46" t="str">
        <f>IF(AND(Jahresplanung!W28="",Jahresplanung!X28="",Jahresplanung!Y28="",Jahresplanung!Z28=""),"","Aspekte: "&amp;LEFT(IF(Jahresplanung!W28="x","Fachkompetenz - ","")&amp;IF(Jahresplanung!X28="x","Methodenkompetenz - ","")&amp;IF(Jahresplanung!Y28="x","Sozialkompetenz - ","")&amp;IF(Jahresplanung!Z28="x","Selbstkompetenz - ",""),LEN(IF(Jahresplanung!W28="x","Fachkompetenz - ","")&amp;IF(Jahresplanung!X28="x","Methodenkompetenz - ","")&amp;IF(Jahresplanung!Y28="x","Sozialkompetenz - ","")&amp;IF(Jahresplanung!Z28="x","Selbstkompetenz - ",""))-3))</f>
        <v/>
      </c>
    </row>
    <row r="8" spans="2:12" ht="24" customHeight="1" x14ac:dyDescent="0.25">
      <c r="B8" s="31" t="s">
        <v>22</v>
      </c>
      <c r="E8" s="75" t="s">
        <v>24</v>
      </c>
    </row>
    <row r="9" spans="2:12" x14ac:dyDescent="0.25">
      <c r="B9" s="43" t="s">
        <v>52</v>
      </c>
      <c r="C9" s="165"/>
      <c r="D9" s="165"/>
      <c r="E9" s="165"/>
      <c r="F9" s="165"/>
      <c r="G9" s="165"/>
      <c r="H9" s="165"/>
      <c r="I9" s="165"/>
      <c r="J9" s="165"/>
      <c r="K9" s="165"/>
      <c r="L9" s="92"/>
    </row>
    <row r="10" spans="2:12" x14ac:dyDescent="0.25">
      <c r="B10" s="43" t="s">
        <v>52</v>
      </c>
      <c r="C10" s="165"/>
      <c r="D10" s="165"/>
      <c r="E10" s="165"/>
      <c r="F10" s="165"/>
      <c r="G10" s="165"/>
      <c r="H10" s="165"/>
      <c r="I10" s="165"/>
      <c r="J10" s="165"/>
      <c r="K10" s="165"/>
      <c r="L10" s="92"/>
    </row>
    <row r="11" spans="2:12" x14ac:dyDescent="0.25">
      <c r="B11" s="43" t="s">
        <v>52</v>
      </c>
      <c r="C11" s="165"/>
      <c r="D11" s="165"/>
      <c r="E11" s="165"/>
      <c r="F11" s="165"/>
      <c r="G11" s="165"/>
      <c r="H11" s="165"/>
      <c r="I11" s="165"/>
      <c r="J11" s="165"/>
      <c r="K11" s="165"/>
      <c r="L11" s="92"/>
    </row>
    <row r="12" spans="2:12" x14ac:dyDescent="0.25">
      <c r="B12" s="43" t="s">
        <v>52</v>
      </c>
      <c r="C12" s="165"/>
      <c r="D12" s="165"/>
      <c r="E12" s="165"/>
      <c r="F12" s="165"/>
      <c r="G12" s="165"/>
      <c r="H12" s="165"/>
      <c r="I12" s="165"/>
      <c r="J12" s="165"/>
      <c r="K12" s="165"/>
      <c r="L12" s="92"/>
    </row>
    <row r="13" spans="2:12" ht="24" customHeight="1" x14ac:dyDescent="0.25">
      <c r="B13" s="31" t="s">
        <v>23</v>
      </c>
      <c r="E13" s="75" t="s">
        <v>24</v>
      </c>
    </row>
    <row r="14" spans="2:12" x14ac:dyDescent="0.25">
      <c r="B14" s="43" t="s">
        <v>52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92"/>
    </row>
    <row r="15" spans="2:12" x14ac:dyDescent="0.25">
      <c r="B15" s="43" t="s">
        <v>52</v>
      </c>
      <c r="C15" s="165"/>
      <c r="D15" s="165"/>
      <c r="E15" s="165"/>
      <c r="F15" s="165"/>
      <c r="G15" s="165"/>
      <c r="H15" s="165"/>
      <c r="I15" s="165"/>
      <c r="J15" s="165"/>
      <c r="K15" s="165"/>
      <c r="L15" s="92"/>
    </row>
    <row r="16" spans="2:12" x14ac:dyDescent="0.25">
      <c r="B16" s="43" t="s">
        <v>52</v>
      </c>
      <c r="C16" s="165"/>
      <c r="D16" s="165"/>
      <c r="E16" s="165"/>
      <c r="F16" s="165"/>
      <c r="G16" s="165"/>
      <c r="H16" s="165"/>
      <c r="I16" s="165"/>
      <c r="J16" s="165"/>
      <c r="K16" s="165"/>
      <c r="L16" s="92"/>
    </row>
    <row r="17" spans="2:12" x14ac:dyDescent="0.25">
      <c r="B17" s="43" t="s">
        <v>52</v>
      </c>
      <c r="C17" s="165"/>
      <c r="D17" s="165"/>
      <c r="E17" s="165"/>
      <c r="F17" s="165"/>
      <c r="G17" s="165"/>
      <c r="H17" s="165"/>
      <c r="I17" s="165"/>
      <c r="J17" s="165"/>
      <c r="K17" s="165"/>
      <c r="L17" s="92"/>
    </row>
    <row r="18" spans="2:12" x14ac:dyDescent="0.25">
      <c r="B18" s="43" t="s">
        <v>52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92"/>
    </row>
    <row r="19" spans="2:12" x14ac:dyDescent="0.25">
      <c r="B19" s="43" t="s">
        <v>52</v>
      </c>
      <c r="C19" s="165"/>
      <c r="D19" s="165"/>
      <c r="E19" s="165"/>
      <c r="F19" s="165"/>
      <c r="G19" s="165"/>
      <c r="H19" s="165"/>
      <c r="I19" s="165"/>
      <c r="J19" s="165"/>
      <c r="K19" s="165"/>
      <c r="L19" s="92"/>
    </row>
    <row r="20" spans="2:12" x14ac:dyDescent="0.25">
      <c r="B20" s="43" t="s">
        <v>52</v>
      </c>
      <c r="C20" s="165"/>
      <c r="D20" s="165"/>
      <c r="E20" s="165"/>
      <c r="F20" s="165"/>
      <c r="G20" s="165"/>
      <c r="H20" s="165"/>
      <c r="I20" s="165"/>
      <c r="J20" s="165"/>
      <c r="K20" s="165"/>
      <c r="L20" s="92"/>
    </row>
    <row r="21" spans="2:12" x14ac:dyDescent="0.25">
      <c r="B21" s="43" t="s">
        <v>52</v>
      </c>
      <c r="C21" s="165"/>
      <c r="D21" s="165"/>
      <c r="E21" s="165"/>
      <c r="F21" s="165"/>
      <c r="G21" s="165"/>
      <c r="H21" s="165"/>
      <c r="I21" s="165"/>
      <c r="J21" s="165"/>
      <c r="K21" s="165"/>
      <c r="L21" s="92"/>
    </row>
    <row r="22" spans="2:12" x14ac:dyDescent="0.25">
      <c r="B22" s="43" t="s">
        <v>52</v>
      </c>
      <c r="C22" s="165"/>
      <c r="D22" s="165"/>
      <c r="E22" s="165"/>
      <c r="F22" s="165"/>
      <c r="G22" s="165"/>
      <c r="H22" s="165"/>
      <c r="I22" s="165"/>
      <c r="J22" s="165"/>
      <c r="K22" s="165"/>
      <c r="L22" s="92"/>
    </row>
    <row r="23" spans="2:12" x14ac:dyDescent="0.25">
      <c r="B23" s="43" t="s">
        <v>52</v>
      </c>
      <c r="C23" s="165"/>
      <c r="D23" s="165"/>
      <c r="E23" s="165"/>
      <c r="F23" s="165"/>
      <c r="G23" s="165"/>
      <c r="H23" s="165"/>
      <c r="I23" s="165"/>
      <c r="J23" s="165"/>
      <c r="K23" s="165"/>
      <c r="L23" s="92"/>
    </row>
    <row r="24" spans="2:12" ht="24" customHeight="1" x14ac:dyDescent="0.25">
      <c r="B24" s="31" t="s">
        <v>83</v>
      </c>
    </row>
    <row r="25" spans="2:12" ht="15" customHeight="1" x14ac:dyDescent="0.25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8"/>
    </row>
    <row r="26" spans="2:12" ht="15" customHeight="1" x14ac:dyDescent="0.25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8"/>
    </row>
    <row r="27" spans="2:12" ht="24" customHeight="1" x14ac:dyDescent="0.35">
      <c r="B27" s="28" t="s">
        <v>25</v>
      </c>
    </row>
    <row r="28" spans="2:12" ht="14.45" x14ac:dyDescent="0.35">
      <c r="B28" s="28" t="s">
        <v>26</v>
      </c>
      <c r="D28" s="29" t="s">
        <v>27</v>
      </c>
      <c r="E28" s="170"/>
      <c r="F28" s="170"/>
      <c r="G28" s="170"/>
      <c r="H28" s="170"/>
      <c r="I28" s="170"/>
      <c r="J28" s="170"/>
      <c r="K28" s="170"/>
      <c r="L28" s="92"/>
    </row>
    <row r="29" spans="2:12" ht="14.45" x14ac:dyDescent="0.35">
      <c r="B29" s="28"/>
      <c r="D29" s="87" t="s">
        <v>64</v>
      </c>
      <c r="E29" s="169"/>
      <c r="F29" s="169"/>
      <c r="G29" s="169"/>
      <c r="H29" s="169"/>
      <c r="I29" s="169"/>
      <c r="J29" s="169"/>
      <c r="K29" s="169"/>
      <c r="L29" s="169"/>
    </row>
    <row r="30" spans="2:12" ht="14.45" x14ac:dyDescent="0.35">
      <c r="B30" s="28" t="str">
        <f>IF(F4&gt;=2,"Stunde 2","")</f>
        <v>Stunde 2</v>
      </c>
      <c r="D30" s="29" t="str">
        <f>IF($F$4&gt;=2,"Thema:","")</f>
        <v>Thema:</v>
      </c>
      <c r="E30" s="170"/>
      <c r="F30" s="170"/>
      <c r="G30" s="170"/>
      <c r="H30" s="170"/>
      <c r="I30" s="170"/>
      <c r="J30" s="170"/>
      <c r="K30" s="170"/>
      <c r="L30" s="92"/>
    </row>
    <row r="31" spans="2:12" ht="14.45" x14ac:dyDescent="0.35">
      <c r="B31" s="28"/>
      <c r="D31" s="87" t="str">
        <f>IF($F$4&gt;=2,"Notiz:","")</f>
        <v>Notiz:</v>
      </c>
      <c r="E31" s="169"/>
      <c r="F31" s="169"/>
      <c r="G31" s="169"/>
      <c r="H31" s="169"/>
      <c r="I31" s="169"/>
      <c r="J31" s="169"/>
      <c r="K31" s="169"/>
      <c r="L31" s="169"/>
    </row>
    <row r="32" spans="2:12" x14ac:dyDescent="0.25">
      <c r="B32" s="28" t="str">
        <f>IF($F$4&gt;=3,"Stunde 3","")</f>
        <v>Stunde 3</v>
      </c>
      <c r="D32" s="29" t="str">
        <f>IF($F$4&gt;=3,"Thema:","")</f>
        <v>Thema:</v>
      </c>
      <c r="E32" s="170"/>
      <c r="F32" s="170"/>
      <c r="G32" s="170"/>
      <c r="H32" s="170"/>
      <c r="I32" s="170"/>
      <c r="J32" s="170"/>
      <c r="K32" s="170"/>
      <c r="L32" s="92"/>
    </row>
    <row r="33" spans="2:12" x14ac:dyDescent="0.25">
      <c r="B33" s="28"/>
      <c r="D33" s="87" t="str">
        <f>IF($F$4&gt;=3,"Notiz:","")</f>
        <v>Notiz:</v>
      </c>
      <c r="E33" s="169"/>
      <c r="F33" s="169"/>
      <c r="G33" s="169"/>
      <c r="H33" s="169"/>
      <c r="I33" s="169"/>
      <c r="J33" s="169"/>
      <c r="K33" s="169"/>
      <c r="L33" s="169"/>
    </row>
    <row r="34" spans="2:12" x14ac:dyDescent="0.25">
      <c r="B34" s="28" t="str">
        <f>IF($F$4&gt;=4,"Stunde 4","")</f>
        <v>Stunde 4</v>
      </c>
      <c r="D34" s="29" t="str">
        <f>IF($F$4&gt;=4,"Thema:","")</f>
        <v>Thema:</v>
      </c>
      <c r="E34" s="170"/>
      <c r="F34" s="170"/>
      <c r="G34" s="170"/>
      <c r="H34" s="170"/>
      <c r="I34" s="170"/>
      <c r="J34" s="170"/>
      <c r="K34" s="170"/>
      <c r="L34" s="92"/>
    </row>
    <row r="35" spans="2:12" x14ac:dyDescent="0.25">
      <c r="B35" s="28"/>
      <c r="D35" s="87" t="str">
        <f>IF($F$4&gt;=4,"Notiz:","")</f>
        <v>Notiz:</v>
      </c>
      <c r="E35" s="169"/>
      <c r="F35" s="169"/>
      <c r="G35" s="169"/>
      <c r="H35" s="169"/>
      <c r="I35" s="169"/>
      <c r="J35" s="169"/>
      <c r="K35" s="169"/>
      <c r="L35" s="169"/>
    </row>
    <row r="36" spans="2:12" x14ac:dyDescent="0.25">
      <c r="B36" s="28" t="str">
        <f>IF($F$4&gt;=5,"Stunde 5","")</f>
        <v>Stunde 5</v>
      </c>
      <c r="D36" s="29" t="str">
        <f>IF($F$4&gt;=5,"Thema:","")</f>
        <v>Thema:</v>
      </c>
      <c r="E36" s="170"/>
      <c r="F36" s="170"/>
      <c r="G36" s="170"/>
      <c r="H36" s="170"/>
      <c r="I36" s="170"/>
      <c r="J36" s="170"/>
      <c r="K36" s="170"/>
      <c r="L36" s="92"/>
    </row>
    <row r="37" spans="2:12" x14ac:dyDescent="0.25">
      <c r="B37" s="28"/>
      <c r="D37" s="87" t="str">
        <f>IF($F$4&gt;=5,"Notiz:","")</f>
        <v>Notiz:</v>
      </c>
      <c r="E37" s="169"/>
      <c r="F37" s="169"/>
      <c r="G37" s="169"/>
      <c r="H37" s="169"/>
      <c r="I37" s="169"/>
      <c r="J37" s="169"/>
      <c r="K37" s="169"/>
      <c r="L37" s="169"/>
    </row>
    <row r="38" spans="2:12" x14ac:dyDescent="0.25">
      <c r="B38" s="28" t="str">
        <f>IF($F$4&gt;=6,"Stunde 6","")</f>
        <v>Stunde 6</v>
      </c>
      <c r="D38" s="29" t="str">
        <f>IF($F$4&gt;=6,"Thema:","")</f>
        <v>Thema:</v>
      </c>
      <c r="E38" s="170"/>
      <c r="F38" s="170"/>
      <c r="G38" s="170"/>
      <c r="H38" s="170"/>
      <c r="I38" s="170"/>
      <c r="J38" s="170"/>
      <c r="K38" s="170"/>
      <c r="L38" s="92"/>
    </row>
    <row r="39" spans="2:12" x14ac:dyDescent="0.25">
      <c r="B39" s="28"/>
      <c r="D39" s="87" t="str">
        <f>IF($F$4&gt;=6,"Notiz:","")</f>
        <v>Notiz:</v>
      </c>
      <c r="E39" s="169"/>
      <c r="F39" s="169"/>
      <c r="G39" s="169"/>
      <c r="H39" s="169"/>
      <c r="I39" s="169"/>
      <c r="J39" s="169"/>
      <c r="K39" s="169"/>
      <c r="L39" s="169"/>
    </row>
    <row r="40" spans="2:12" x14ac:dyDescent="0.25">
      <c r="B40" s="28" t="str">
        <f>IF($F$4&gt;=7,"Stunde 7","")</f>
        <v>Stunde 7</v>
      </c>
      <c r="D40" s="29" t="str">
        <f>IF($F$4&gt;=7,"Thema:","")</f>
        <v>Thema:</v>
      </c>
      <c r="E40" s="170"/>
      <c r="F40" s="170"/>
      <c r="G40" s="170"/>
      <c r="H40" s="170"/>
      <c r="I40" s="170"/>
      <c r="J40" s="170"/>
      <c r="K40" s="170"/>
      <c r="L40" s="92"/>
    </row>
    <row r="41" spans="2:12" x14ac:dyDescent="0.25">
      <c r="B41" s="28"/>
      <c r="D41" s="87" t="str">
        <f>IF($F$4&gt;=7,"Notiz:","")</f>
        <v>Notiz:</v>
      </c>
      <c r="E41" s="169"/>
      <c r="F41" s="169"/>
      <c r="G41" s="169"/>
      <c r="H41" s="169"/>
      <c r="I41" s="169"/>
      <c r="J41" s="169"/>
      <c r="K41" s="169"/>
      <c r="L41" s="169"/>
    </row>
    <row r="42" spans="2:12" x14ac:dyDescent="0.25">
      <c r="B42" s="28" t="str">
        <f>IF($F$4&gt;=8,"Stunde 8","")</f>
        <v>Stunde 8</v>
      </c>
      <c r="D42" s="29" t="str">
        <f>IF($F$4&gt;=8,"Thema:","")</f>
        <v>Thema:</v>
      </c>
      <c r="E42" s="170"/>
      <c r="F42" s="170"/>
      <c r="G42" s="170"/>
      <c r="H42" s="170"/>
      <c r="I42" s="170"/>
      <c r="J42" s="170"/>
      <c r="K42" s="170"/>
      <c r="L42" s="92"/>
    </row>
    <row r="43" spans="2:12" x14ac:dyDescent="0.25">
      <c r="D43" s="87" t="str">
        <f>IF($F$4&gt;=8,"Notiz:","")</f>
        <v>Notiz:</v>
      </c>
      <c r="E43" s="169"/>
      <c r="F43" s="169"/>
      <c r="G43" s="169"/>
      <c r="H43" s="169"/>
      <c r="I43" s="169"/>
      <c r="J43" s="169"/>
      <c r="K43" s="169"/>
      <c r="L43" s="169"/>
    </row>
    <row r="44" spans="2:12" x14ac:dyDescent="0.25">
      <c r="B44" s="28" t="str">
        <f>IF($F$4&gt;=9,"Stunde 9","")</f>
        <v>Stunde 9</v>
      </c>
      <c r="D44" s="29" t="str">
        <f>IF($F$4&gt;=9,"Thema:","")</f>
        <v>Thema:</v>
      </c>
      <c r="E44" s="170"/>
      <c r="F44" s="170"/>
      <c r="G44" s="170"/>
      <c r="H44" s="170"/>
      <c r="I44" s="170"/>
      <c r="J44" s="170"/>
      <c r="K44" s="170"/>
      <c r="L44" s="92"/>
    </row>
    <row r="45" spans="2:12" x14ac:dyDescent="0.25">
      <c r="B45" s="28"/>
      <c r="D45" s="87" t="str">
        <f>IF($F$4&gt;=9,"Notiz:","")</f>
        <v>Notiz:</v>
      </c>
      <c r="E45" s="169"/>
      <c r="F45" s="169"/>
      <c r="G45" s="169"/>
      <c r="H45" s="169"/>
      <c r="I45" s="169"/>
      <c r="J45" s="169"/>
      <c r="K45" s="169"/>
      <c r="L45" s="169"/>
    </row>
    <row r="46" spans="2:12" x14ac:dyDescent="0.25">
      <c r="B46" s="28" t="str">
        <f>IF($F$4&gt;=10,"Stunde 10","")</f>
        <v>Stunde 10</v>
      </c>
      <c r="D46" s="29" t="str">
        <f>IF($F$4&gt;=10,"Thema:","")</f>
        <v>Thema:</v>
      </c>
      <c r="E46" s="170"/>
      <c r="F46" s="170"/>
      <c r="G46" s="170"/>
      <c r="H46" s="170"/>
      <c r="I46" s="170"/>
      <c r="J46" s="170"/>
      <c r="K46" s="170"/>
      <c r="L46" s="92"/>
    </row>
    <row r="47" spans="2:12" x14ac:dyDescent="0.25">
      <c r="D47" s="87" t="str">
        <f>IF($F$4&gt;=10,"Notiz:","")</f>
        <v>Notiz:</v>
      </c>
      <c r="E47" s="169"/>
      <c r="F47" s="169"/>
      <c r="G47" s="169"/>
      <c r="H47" s="169"/>
      <c r="I47" s="169"/>
      <c r="J47" s="169"/>
      <c r="K47" s="169"/>
      <c r="L47" s="169"/>
    </row>
    <row r="48" spans="2:12" ht="4.5" customHeight="1" x14ac:dyDescent="0.25">
      <c r="D48" s="7"/>
      <c r="E48" s="76"/>
      <c r="F48" s="76"/>
      <c r="G48" s="76"/>
      <c r="H48" s="76"/>
      <c r="I48" s="76"/>
      <c r="J48" s="76"/>
      <c r="K48" s="44"/>
    </row>
    <row r="49" spans="4:12" s="25" customFormat="1" ht="15" customHeight="1" x14ac:dyDescent="0.25">
      <c r="D49" s="32" t="s">
        <v>20</v>
      </c>
      <c r="E49" s="171"/>
      <c r="F49" s="171"/>
      <c r="G49" s="171"/>
      <c r="H49" s="171"/>
      <c r="I49" s="171"/>
      <c r="J49" s="171"/>
      <c r="K49" s="171"/>
      <c r="L49" s="171"/>
    </row>
  </sheetData>
  <sheetProtection password="C9B3" sheet="1" objects="1" scenarios="1" selectLockedCells="1"/>
  <mergeCells count="40">
    <mergeCell ref="E46:K46"/>
    <mergeCell ref="E47:L47"/>
    <mergeCell ref="E49:L49"/>
    <mergeCell ref="E40:K40"/>
    <mergeCell ref="E41:L41"/>
    <mergeCell ref="E42:K42"/>
    <mergeCell ref="E43:L43"/>
    <mergeCell ref="E44:K44"/>
    <mergeCell ref="E45:L45"/>
    <mergeCell ref="E39:L39"/>
    <mergeCell ref="E28:K28"/>
    <mergeCell ref="E29:L29"/>
    <mergeCell ref="E30:K30"/>
    <mergeCell ref="E31:L31"/>
    <mergeCell ref="E32:K32"/>
    <mergeCell ref="E33:L33"/>
    <mergeCell ref="E34:K34"/>
    <mergeCell ref="E35:L35"/>
    <mergeCell ref="E36:K36"/>
    <mergeCell ref="E37:L37"/>
    <mergeCell ref="E38:K38"/>
    <mergeCell ref="L25:L26"/>
    <mergeCell ref="B26:K26"/>
    <mergeCell ref="C14:K14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B25:K25"/>
    <mergeCell ref="C12:K12"/>
    <mergeCell ref="L2:L5"/>
    <mergeCell ref="B6:L6"/>
    <mergeCell ref="C9:K9"/>
    <mergeCell ref="C10:K10"/>
    <mergeCell ref="C11:K11"/>
  </mergeCells>
  <conditionalFormatting sqref="C11:C12">
    <cfRule type="notContainsBlanks" dxfId="53" priority="17">
      <formula>LEN(TRIM(C11))&gt;0</formula>
    </cfRule>
  </conditionalFormatting>
  <conditionalFormatting sqref="C18:C23">
    <cfRule type="notContainsBlanks" dxfId="52" priority="18">
      <formula>LEN(TRIM(C18))&gt;0</formula>
    </cfRule>
  </conditionalFormatting>
  <conditionalFormatting sqref="B25:B26">
    <cfRule type="notContainsBlanks" dxfId="51" priority="16">
      <formula>LEN(TRIM(B25))&gt;0</formula>
    </cfRule>
  </conditionalFormatting>
  <conditionalFormatting sqref="D28 D30 D32 D34 D36:K36 D38:K38 D40:K40 D42:K42 D44:K44 D46:K46">
    <cfRule type="notContainsBlanks" dxfId="50" priority="15">
      <formula>LEN(TRIM(D28))&gt;0</formula>
    </cfRule>
  </conditionalFormatting>
  <conditionalFormatting sqref="D29 D31 D33 D35 D37:K37 D39:K39 D41:K41 D43:K43 D45:K45 D47:K48">
    <cfRule type="notContainsBlanks" dxfId="49" priority="14">
      <formula>LEN(TRIM(D29))&gt;0</formula>
    </cfRule>
  </conditionalFormatting>
  <conditionalFormatting sqref="C9:C10">
    <cfRule type="notContainsBlanks" dxfId="48" priority="13">
      <formula>LEN(TRIM(C9))&gt;0</formula>
    </cfRule>
  </conditionalFormatting>
  <conditionalFormatting sqref="C14:C17">
    <cfRule type="notContainsBlanks" dxfId="47" priority="12">
      <formula>LEN(TRIM(C14))&gt;0</formula>
    </cfRule>
  </conditionalFormatting>
  <conditionalFormatting sqref="E28:K28 E30:K30 E32:K32 E34:K34">
    <cfRule type="notContainsBlanks" dxfId="46" priority="11">
      <formula>LEN(TRIM(E28))&gt;0</formula>
    </cfRule>
  </conditionalFormatting>
  <conditionalFormatting sqref="E29:K29 E31:K31 E33:K33 E35:K35">
    <cfRule type="notContainsBlanks" dxfId="45" priority="10">
      <formula>LEN(TRIM(E29))&gt;0</formula>
    </cfRule>
  </conditionalFormatting>
  <conditionalFormatting sqref="L9:L12 L14:L23">
    <cfRule type="expression" dxfId="44" priority="7">
      <formula>L9="x"</formula>
    </cfRule>
    <cfRule type="expression" dxfId="43" priority="8">
      <formula>C9&lt;&gt;""</formula>
    </cfRule>
    <cfRule type="expression" dxfId="42" priority="9">
      <formula>C9=""</formula>
    </cfRule>
  </conditionalFormatting>
  <conditionalFormatting sqref="L25">
    <cfRule type="expression" dxfId="41" priority="4">
      <formula>L25="x"</formula>
    </cfRule>
    <cfRule type="expression" dxfId="40" priority="5">
      <formula>B25&lt;&gt;""</formula>
    </cfRule>
    <cfRule type="expression" dxfId="39" priority="6">
      <formula>B25=""</formula>
    </cfRule>
  </conditionalFormatting>
  <conditionalFormatting sqref="L28 L36 L34 L32 L30 L46 L44 L42 L40 L38">
    <cfRule type="expression" dxfId="38" priority="1">
      <formula>L28="x"</formula>
    </cfRule>
    <cfRule type="expression" dxfId="37" priority="2">
      <formula>E28&lt;&gt;""</formula>
    </cfRule>
    <cfRule type="expression" dxfId="36" priority="3">
      <formula>E28=""</formula>
    </cfRule>
  </conditionalFormatting>
  <pageMargins left="0.70866141732283472" right="0.70866141732283472" top="0.78740157480314965" bottom="0.59055118110236227" header="0.31496062992125984" footer="0.31496062992125984"/>
  <pageSetup paperSize="9" scale="98" orientation="portrait" r:id="rId1"/>
  <headerFooter>
    <oddHeader>&amp;C&amp;"-,Fett"&amp;14Abschnittsplanung Bewegung und Sport</oddHeader>
    <oddFooter>&amp;L&amp;7© Molecz, v 1.0 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Ausfüllhilfe</vt:lpstr>
      <vt:lpstr>Jahresplanung</vt:lpstr>
      <vt:lpstr>Abschnittsplan 1</vt:lpstr>
      <vt:lpstr>Abschnittsplan 2</vt:lpstr>
      <vt:lpstr>Abschnittsplan 3</vt:lpstr>
      <vt:lpstr>Abschnittsplan 4</vt:lpstr>
      <vt:lpstr>Abschnittsplan 5</vt:lpstr>
      <vt:lpstr>Abschnittsplan 6</vt:lpstr>
      <vt:lpstr>Abschnittsplan 7</vt:lpstr>
      <vt:lpstr>Abschnittsplan 8</vt:lpstr>
      <vt:lpstr>Abschnittsplan 9</vt:lpstr>
      <vt:lpstr>'Abschnittsplan 1'!Druckbereich</vt:lpstr>
      <vt:lpstr>'Abschnittsplan 2'!Druckbereich</vt:lpstr>
      <vt:lpstr>'Abschnittsplan 3'!Druckbereich</vt:lpstr>
      <vt:lpstr>'Abschnittsplan 4'!Druckbereich</vt:lpstr>
      <vt:lpstr>'Abschnittsplan 5'!Druckbereich</vt:lpstr>
      <vt:lpstr>'Abschnittsplan 6'!Druckbereich</vt:lpstr>
      <vt:lpstr>'Abschnittsplan 7'!Druckbereich</vt:lpstr>
      <vt:lpstr>'Abschnittsplan 8'!Druckbereich</vt:lpstr>
      <vt:lpstr>'Abschnittsplan 9'!Druckbereich</vt:lpstr>
      <vt:lpstr>Ausfüllhilfe!Druckbereich</vt:lpstr>
      <vt:lpstr>Jahresplanung!Druckbereich</vt:lpstr>
    </vt:vector>
  </TitlesOfParts>
  <Company>SSR-WIEN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MOLECZ Martin</dc:creator>
  <cp:lastModifiedBy>Tschaut Robert</cp:lastModifiedBy>
  <cp:lastPrinted>2018-06-19T08:39:06Z</cp:lastPrinted>
  <dcterms:created xsi:type="dcterms:W3CDTF">2015-09-07T07:51:50Z</dcterms:created>
  <dcterms:modified xsi:type="dcterms:W3CDTF">2018-10-05T16:49:17Z</dcterms:modified>
</cp:coreProperties>
</file>